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ankaj Narang\JBK\9.10.25\"/>
    </mc:Choice>
  </mc:AlternateContent>
  <xr:revisionPtr revIDLastSave="0" documentId="13_ncr:1_{BA925B44-69C5-4A79-A887-892CA992A0DC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Home Buyers" sheetId="7" r:id="rId1"/>
    <sheet name="Operational Creditors" sheetId="13" r:id="rId2"/>
    <sheet name="Form-D Employees" sheetId="14" r:id="rId3"/>
    <sheet name="Other Creditors" sheetId="15" r:id="rId4"/>
    <sheet name="Financial Creditors" sheetId="17" r:id="rId5"/>
  </sheets>
  <externalReferences>
    <externalReference r:id="rId6"/>
  </externalReferences>
  <definedNames>
    <definedName name="_xlnm._FilterDatabase" localSheetId="0" hidden="1">'Home Buyers'!$B$4:$O$904</definedName>
    <definedName name="_xlnm.Print_Area" localSheetId="4">'Financial Creditors'!$A$1:$S$9</definedName>
    <definedName name="_xlnm.Print_Area" localSheetId="2">'Form-D Employees'!$A$1:$N$11</definedName>
    <definedName name="_xlnm.Print_Area" localSheetId="0">'Home Buyers'!$A$1:$S$904</definedName>
    <definedName name="_xlnm.Print_Area" localSheetId="1">'Operational Creditors'!$A$1:$L$28</definedName>
    <definedName name="_xlnm.Print_Area" localSheetId="3">'Other Creditors'!$A$1:$N$6</definedName>
    <definedName name="_xlnm.Print_Titles" localSheetId="0">'Home Buyers'!$4:$4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2" i="7" l="1"/>
  <c r="O902" i="7"/>
  <c r="K904" i="7"/>
  <c r="N902" i="7" s="1"/>
  <c r="F904" i="7"/>
  <c r="K902" i="7"/>
  <c r="H902" i="7"/>
  <c r="B902" i="7" l="1"/>
  <c r="O901" i="7"/>
  <c r="K901" i="7"/>
  <c r="H901" i="7"/>
  <c r="J306" i="7" l="1"/>
  <c r="I306" i="7"/>
  <c r="F306" i="7"/>
  <c r="O526" i="7" l="1"/>
  <c r="K526" i="7"/>
  <c r="H526" i="7"/>
  <c r="O900" i="7" l="1"/>
  <c r="O899" i="7"/>
  <c r="O898" i="7"/>
  <c r="O897" i="7"/>
  <c r="O896" i="7"/>
  <c r="O895" i="7"/>
  <c r="O894" i="7"/>
  <c r="O893" i="7"/>
  <c r="O892" i="7"/>
  <c r="O891" i="7"/>
  <c r="O890" i="7"/>
  <c r="O889" i="7"/>
  <c r="O888" i="7"/>
  <c r="O887" i="7"/>
  <c r="O886" i="7"/>
  <c r="O885" i="7"/>
  <c r="O884" i="7"/>
  <c r="O883" i="7"/>
  <c r="O882" i="7"/>
  <c r="O881" i="7"/>
  <c r="O880" i="7"/>
  <c r="O879" i="7"/>
  <c r="O878" i="7"/>
  <c r="O877" i="7"/>
  <c r="O876" i="7"/>
  <c r="O875" i="7"/>
  <c r="O874" i="7"/>
  <c r="O873" i="7"/>
  <c r="O872" i="7"/>
  <c r="O871" i="7"/>
  <c r="O870" i="7"/>
  <c r="O869" i="7"/>
  <c r="O868" i="7"/>
  <c r="O867" i="7"/>
  <c r="O866" i="7"/>
  <c r="O865" i="7"/>
  <c r="O864" i="7"/>
  <c r="O863" i="7"/>
  <c r="O862" i="7"/>
  <c r="O861" i="7"/>
  <c r="O860" i="7"/>
  <c r="O859" i="7"/>
  <c r="O858" i="7"/>
  <c r="O857" i="7"/>
  <c r="O856" i="7"/>
  <c r="O855" i="7"/>
  <c r="O854" i="7"/>
  <c r="O853" i="7"/>
  <c r="O852" i="7"/>
  <c r="O851" i="7"/>
  <c r="O850" i="7"/>
  <c r="O849" i="7"/>
  <c r="O848" i="7"/>
  <c r="O847" i="7"/>
  <c r="O846" i="7"/>
  <c r="O845" i="7"/>
  <c r="O844" i="7"/>
  <c r="O843" i="7"/>
  <c r="O842" i="7"/>
  <c r="O841" i="7"/>
  <c r="O840" i="7"/>
  <c r="O839" i="7"/>
  <c r="O838" i="7"/>
  <c r="O837" i="7"/>
  <c r="O836" i="7"/>
  <c r="O835" i="7"/>
  <c r="O834" i="7"/>
  <c r="O833" i="7"/>
  <c r="O832" i="7"/>
  <c r="O831" i="7"/>
  <c r="O830" i="7"/>
  <c r="O829" i="7"/>
  <c r="O828" i="7"/>
  <c r="O827" i="7"/>
  <c r="O826" i="7"/>
  <c r="O825" i="7"/>
  <c r="O824" i="7"/>
  <c r="O823" i="7"/>
  <c r="O822" i="7"/>
  <c r="O821" i="7"/>
  <c r="O820" i="7"/>
  <c r="O819" i="7"/>
  <c r="O818" i="7"/>
  <c r="O817" i="7"/>
  <c r="O816" i="7"/>
  <c r="O815" i="7"/>
  <c r="O814" i="7"/>
  <c r="O813" i="7"/>
  <c r="O812" i="7"/>
  <c r="O811" i="7"/>
  <c r="O810" i="7"/>
  <c r="O809" i="7"/>
  <c r="O808" i="7"/>
  <c r="O807" i="7"/>
  <c r="O806" i="7"/>
  <c r="O805" i="7"/>
  <c r="O804" i="7"/>
  <c r="O803" i="7"/>
  <c r="O802" i="7"/>
  <c r="O801" i="7"/>
  <c r="O800" i="7"/>
  <c r="O799" i="7"/>
  <c r="O798" i="7"/>
  <c r="O797" i="7"/>
  <c r="O796" i="7"/>
  <c r="O795" i="7"/>
  <c r="O794" i="7"/>
  <c r="O793" i="7"/>
  <c r="O792" i="7"/>
  <c r="O791" i="7"/>
  <c r="O790" i="7"/>
  <c r="O789" i="7"/>
  <c r="O788" i="7"/>
  <c r="O787" i="7"/>
  <c r="O786" i="7"/>
  <c r="O785" i="7"/>
  <c r="O784" i="7"/>
  <c r="O783" i="7"/>
  <c r="O782" i="7"/>
  <c r="O781" i="7"/>
  <c r="O780" i="7"/>
  <c r="O779" i="7"/>
  <c r="O778" i="7"/>
  <c r="O777" i="7"/>
  <c r="O776" i="7"/>
  <c r="O775" i="7"/>
  <c r="O774" i="7"/>
  <c r="O773" i="7"/>
  <c r="O772" i="7"/>
  <c r="O771" i="7"/>
  <c r="O770" i="7"/>
  <c r="O769" i="7"/>
  <c r="O768" i="7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J778" i="7"/>
  <c r="H875" i="7" l="1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2" i="7"/>
  <c r="H601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6" i="7"/>
  <c r="H585" i="7"/>
  <c r="H584" i="7"/>
  <c r="H582" i="7"/>
  <c r="H580" i="7"/>
  <c r="H579" i="7"/>
  <c r="H578" i="7"/>
  <c r="H577" i="7"/>
  <c r="H576" i="7"/>
  <c r="H575" i="7"/>
  <c r="H574" i="7"/>
  <c r="H572" i="7"/>
  <c r="H571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K875" i="7"/>
  <c r="K874" i="7"/>
  <c r="K873" i="7"/>
  <c r="K872" i="7"/>
  <c r="K871" i="7" l="1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G5" i="15" l="1"/>
  <c r="J5" i="15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5" i="7"/>
  <c r="N901" i="7" l="1"/>
  <c r="H5" i="7"/>
  <c r="N526" i="7" l="1"/>
  <c r="D28" i="13"/>
  <c r="F28" i="13" l="1"/>
  <c r="G660" i="7"/>
  <c r="H660" i="7" s="1"/>
  <c r="G661" i="7"/>
  <c r="H661" i="7" s="1"/>
  <c r="G662" i="7"/>
  <c r="H662" i="7" s="1"/>
  <c r="G663" i="7"/>
  <c r="H663" i="7" s="1"/>
  <c r="G8" i="14"/>
  <c r="E7" i="14"/>
  <c r="G7" i="14" s="1"/>
  <c r="F603" i="7" l="1"/>
  <c r="H603" i="7" s="1"/>
  <c r="G600" i="7" l="1"/>
  <c r="H600" i="7" s="1"/>
  <c r="I8" i="13" l="1"/>
  <c r="G583" i="7" l="1"/>
  <c r="H583" i="7" s="1"/>
  <c r="F4" i="15" l="1"/>
  <c r="G6" i="14"/>
  <c r="G5" i="14"/>
  <c r="G4" i="14"/>
  <c r="I13" i="13"/>
  <c r="E13" i="13"/>
  <c r="F12" i="13"/>
  <c r="F11" i="13"/>
  <c r="I10" i="13"/>
  <c r="F10" i="13"/>
  <c r="E9" i="13"/>
  <c r="D9" i="13"/>
  <c r="F8" i="13"/>
  <c r="I7" i="13"/>
  <c r="I6" i="13"/>
  <c r="F6" i="13"/>
  <c r="I5" i="13"/>
  <c r="F5" i="13"/>
  <c r="I4" i="13"/>
  <c r="F4" i="13"/>
  <c r="F9" i="13" l="1"/>
  <c r="G587" i="7" l="1"/>
  <c r="H587" i="7" s="1"/>
  <c r="G581" i="7" l="1"/>
  <c r="H581" i="7" s="1"/>
  <c r="G573" i="7" l="1"/>
  <c r="H573" i="7" s="1"/>
  <c r="G570" i="7"/>
  <c r="H570" i="7" s="1"/>
  <c r="G550" i="7" l="1"/>
  <c r="H550" i="7" s="1"/>
  <c r="F474" i="7" l="1"/>
  <c r="H474" i="7" s="1"/>
  <c r="G383" i="7"/>
  <c r="H383" i="7" s="1"/>
  <c r="F168" i="7" l="1"/>
  <c r="H168" i="7" s="1"/>
  <c r="F83" i="7" l="1"/>
  <c r="H83" i="7" l="1"/>
  <c r="N5" i="7"/>
  <c r="N762" i="7"/>
  <c r="N61" i="7"/>
  <c r="N461" i="7"/>
  <c r="N22" i="7"/>
  <c r="N838" i="7"/>
  <c r="N773" i="7"/>
  <c r="N794" i="7"/>
  <c r="N419" i="7"/>
  <c r="N148" i="7"/>
  <c r="N760" i="7"/>
  <c r="N727" i="7"/>
  <c r="N738" i="7"/>
  <c r="N849" i="7"/>
  <c r="N698" i="7"/>
  <c r="N621" i="7"/>
  <c r="N137" i="7"/>
  <c r="N713" i="7"/>
  <c r="N263" i="7"/>
  <c r="N599" i="7"/>
  <c r="N261" i="7"/>
  <c r="N835" i="7"/>
  <c r="N749" i="7"/>
  <c r="N826" i="7"/>
  <c r="N726" i="7"/>
  <c r="N752" i="7"/>
  <c r="N737" i="7"/>
  <c r="N823" i="7"/>
  <c r="N723" i="7"/>
  <c r="N812" i="7"/>
  <c r="N743" i="7"/>
  <c r="N718" i="7"/>
  <c r="N343" i="7"/>
  <c r="N646" i="7"/>
  <c r="N25" i="7"/>
  <c r="N307" i="7"/>
  <c r="N189" i="7"/>
  <c r="N295" i="7"/>
  <c r="N242" i="7"/>
  <c r="N657" i="7"/>
  <c r="N619" i="7"/>
  <c r="N414" i="7"/>
  <c r="N358" i="7"/>
  <c r="N496" i="7"/>
  <c r="N199" i="7"/>
  <c r="N535" i="7"/>
  <c r="N741" i="7"/>
  <c r="N869" i="7"/>
  <c r="N756" i="7"/>
  <c r="N839" i="7"/>
  <c r="N772" i="7"/>
  <c r="N719" i="7"/>
  <c r="N799" i="7"/>
  <c r="N854" i="7"/>
  <c r="N747" i="7"/>
  <c r="N724" i="7"/>
  <c r="N818" i="7"/>
  <c r="N844" i="7"/>
  <c r="N655" i="7"/>
  <c r="N116" i="7"/>
  <c r="N183" i="7"/>
  <c r="N243" i="7"/>
  <c r="N109" i="7"/>
  <c r="N231" i="7"/>
  <c r="N178" i="7"/>
  <c r="N536" i="7"/>
  <c r="N490" i="7"/>
  <c r="N46" i="7"/>
  <c r="N485" i="7"/>
  <c r="N93" i="7"/>
  <c r="N761" i="7"/>
  <c r="N776" i="7"/>
  <c r="N552" i="7"/>
  <c r="N157" i="7"/>
  <c r="N828" i="7"/>
  <c r="N355" i="7"/>
  <c r="N736" i="7"/>
  <c r="N130" i="7"/>
  <c r="N328" i="7"/>
  <c r="N215" i="7"/>
  <c r="N128" i="7"/>
  <c r="N28" i="7"/>
  <c r="N576" i="7"/>
  <c r="N739" i="7"/>
  <c r="N458" i="7"/>
  <c r="N418" i="7"/>
  <c r="N663" i="7"/>
  <c r="N858" i="7"/>
  <c r="N546" i="7"/>
  <c r="N406" i="7"/>
  <c r="N819" i="7"/>
  <c r="N856" i="7"/>
  <c r="N700" i="7"/>
  <c r="N374" i="7"/>
  <c r="N820" i="7"/>
  <c r="N782" i="7"/>
  <c r="N206" i="7"/>
  <c r="N636" i="7"/>
  <c r="N262" i="7"/>
  <c r="N66" i="7"/>
  <c r="N188" i="7"/>
  <c r="N310" i="7"/>
  <c r="N200" i="7"/>
  <c r="N588" i="7"/>
  <c r="N31" i="7"/>
  <c r="N353" i="7"/>
  <c r="N431" i="7"/>
  <c r="N170" i="7"/>
  <c r="N801" i="7"/>
  <c r="N349" i="7"/>
  <c r="N289" i="7"/>
  <c r="N745" i="7"/>
  <c r="N161" i="7"/>
  <c r="N833" i="7"/>
  <c r="N815" i="7"/>
  <c r="N591" i="7"/>
  <c r="N36" i="7"/>
  <c r="N7" i="7"/>
  <c r="N802" i="7"/>
  <c r="N715" i="7"/>
  <c r="N142" i="7"/>
  <c r="N198" i="7"/>
  <c r="N280" i="7"/>
  <c r="N699" i="7"/>
  <c r="N678" i="7"/>
  <c r="N525" i="7"/>
  <c r="N41" i="7"/>
  <c r="N436" i="7"/>
  <c r="N42" i="7"/>
  <c r="N253" i="7"/>
  <c r="N889" i="7"/>
  <c r="N706" i="7"/>
  <c r="N768" i="7"/>
  <c r="N769" i="7"/>
  <c r="N751" i="7"/>
  <c r="N63" i="7"/>
  <c r="N201" i="7"/>
  <c r="N364" i="7"/>
  <c r="N327" i="7"/>
  <c r="N859" i="7"/>
  <c r="N850" i="7"/>
  <c r="N811" i="7"/>
  <c r="N813" i="7"/>
  <c r="N89" i="7"/>
  <c r="N487" i="7"/>
  <c r="N290" i="7"/>
  <c r="N482" i="7"/>
  <c r="N71" i="7"/>
  <c r="N758" i="7"/>
  <c r="N788" i="7"/>
  <c r="N746" i="7"/>
  <c r="N866" i="7"/>
  <c r="N793" i="7"/>
  <c r="N731" i="7"/>
  <c r="N845" i="7"/>
  <c r="N119" i="7"/>
  <c r="N276" i="7"/>
  <c r="N82" i="7"/>
  <c r="N342" i="7"/>
  <c r="N852" i="7"/>
  <c r="N847" i="7"/>
  <c r="N735" i="7"/>
  <c r="N753" i="7"/>
  <c r="N748" i="7"/>
  <c r="N734" i="7"/>
  <c r="N729" i="7"/>
  <c r="N848" i="7"/>
  <c r="N868" i="7"/>
  <c r="N787" i="7"/>
  <c r="N705" i="7"/>
  <c r="N150" i="7"/>
  <c r="N757" i="7"/>
  <c r="N798" i="7"/>
  <c r="N824" i="7"/>
  <c r="N817" i="7"/>
  <c r="N763" i="7"/>
  <c r="N829" i="7"/>
  <c r="N822" i="7"/>
  <c r="N722" i="7"/>
  <c r="N841" i="7"/>
  <c r="N391" i="7"/>
  <c r="N587" i="7"/>
  <c r="N640" i="7"/>
  <c r="N86" i="7"/>
  <c r="N750" i="7"/>
  <c r="N781" i="7"/>
  <c r="N825" i="7"/>
  <c r="N744" i="7"/>
  <c r="N754" i="7"/>
  <c r="N810" i="7"/>
  <c r="N857" i="7"/>
  <c r="N759" i="7"/>
  <c r="N814" i="7"/>
  <c r="N792" i="7"/>
  <c r="N765" i="7"/>
  <c r="N127" i="7"/>
  <c r="N78" i="7"/>
  <c r="N522" i="7"/>
  <c r="N134" i="7"/>
  <c r="N216" i="7"/>
  <c r="N635" i="7"/>
  <c r="N493" i="7"/>
  <c r="N690" i="7"/>
  <c r="N561" i="7"/>
  <c r="N220" i="7"/>
  <c r="N313" i="7"/>
  <c r="N604" i="7"/>
  <c r="N886" i="7"/>
  <c r="N45" i="7"/>
  <c r="N246" i="7"/>
  <c r="N136" i="7"/>
  <c r="N162" i="7"/>
  <c r="N671" i="7"/>
  <c r="N459" i="7"/>
  <c r="N440" i="7"/>
  <c r="N365" i="7"/>
  <c r="N362" i="7"/>
  <c r="N712" i="7"/>
  <c r="N708" i="7"/>
  <c r="N33" i="7"/>
  <c r="N287" i="7"/>
  <c r="N279" i="7"/>
  <c r="N57" i="7"/>
  <c r="N686" i="7"/>
  <c r="N238" i="7"/>
  <c r="N11" i="7"/>
  <c r="N317" i="7"/>
  <c r="N275" i="7"/>
  <c r="N605" i="7"/>
  <c r="N884" i="7"/>
  <c r="N609" i="7"/>
  <c r="N55" i="7"/>
  <c r="N348" i="7"/>
  <c r="N179" i="7"/>
  <c r="N530" i="7"/>
  <c r="N152" i="7"/>
  <c r="N703" i="7"/>
  <c r="N100" i="7"/>
  <c r="N571" i="7"/>
  <c r="N73" i="7"/>
  <c r="N167" i="7"/>
  <c r="N301" i="7"/>
  <c r="N291" i="7"/>
  <c r="N114" i="7"/>
  <c r="N445" i="7"/>
  <c r="N226" i="7"/>
  <c r="N407" i="7"/>
  <c r="N704" i="7"/>
  <c r="N470" i="7"/>
  <c r="N670" i="7"/>
  <c r="N784" i="7"/>
  <c r="N860" i="7"/>
  <c r="N764" i="7"/>
  <c r="N777" i="7"/>
  <c r="N779" i="7"/>
  <c r="N721" i="7"/>
  <c r="N755" i="7"/>
  <c r="N832" i="7"/>
  <c r="N733" i="7"/>
  <c r="N816" i="7"/>
  <c r="N855" i="7"/>
  <c r="N730" i="7"/>
  <c r="N805" i="7"/>
  <c r="N785" i="7"/>
  <c r="N797" i="7"/>
  <c r="N807" i="7"/>
  <c r="N806" i="7"/>
  <c r="N863" i="7"/>
  <c r="N821" i="7"/>
  <c r="N837" i="7"/>
  <c r="N697" i="7"/>
  <c r="N527" i="7"/>
  <c r="N14" i="7"/>
  <c r="N453" i="7"/>
  <c r="N572" i="7"/>
  <c r="N394" i="7"/>
  <c r="N545" i="7"/>
  <c r="N674" i="7"/>
  <c r="N70" i="7"/>
  <c r="N68" i="7"/>
  <c r="N115" i="7"/>
  <c r="N465" i="7"/>
  <c r="N88" i="7"/>
  <c r="N639" i="7"/>
  <c r="N626" i="7"/>
  <c r="N684" i="7"/>
  <c r="N506" i="7"/>
  <c r="N9" i="7"/>
  <c r="N103" i="7"/>
  <c r="N182" i="7"/>
  <c r="N541" i="7"/>
  <c r="N227" i="7"/>
  <c r="N50" i="7"/>
  <c r="N870" i="7"/>
  <c r="N484" i="7"/>
  <c r="N34" i="7"/>
  <c r="N486" i="7"/>
  <c r="N331" i="7"/>
  <c r="N312" i="7"/>
  <c r="N654" i="7"/>
  <c r="N234" i="7"/>
  <c r="N528" i="7"/>
  <c r="N580" i="7"/>
  <c r="N553" i="7"/>
  <c r="N656" i="7"/>
  <c r="N648" i="7"/>
  <c r="N488" i="7"/>
  <c r="N497" i="7"/>
  <c r="N614" i="7"/>
  <c r="N333" i="7"/>
  <c r="N98" i="7"/>
  <c r="N347" i="7"/>
  <c r="N369" i="7"/>
  <c r="N252" i="7"/>
  <c r="N881" i="7"/>
  <c r="N696" i="7"/>
  <c r="N462" i="7"/>
  <c r="N638" i="7"/>
  <c r="N149" i="7"/>
  <c r="N251" i="7"/>
  <c r="N74" i="7"/>
  <c r="N224" i="7"/>
  <c r="N495" i="7"/>
  <c r="N117" i="7"/>
  <c r="N204" i="7"/>
  <c r="N643" i="7"/>
  <c r="N145" i="7"/>
  <c r="N239" i="7"/>
  <c r="N318" i="7"/>
  <c r="N517" i="7"/>
  <c r="N363" i="7"/>
  <c r="N186" i="7"/>
  <c r="N336" i="7"/>
  <c r="N608" i="7"/>
  <c r="N357" i="7"/>
  <c r="N372" i="7"/>
  <c r="N420" i="7"/>
  <c r="N257" i="7"/>
  <c r="N584" i="7"/>
  <c r="N596" i="7"/>
  <c r="N569" i="7"/>
  <c r="N13" i="7"/>
  <c r="N539" i="7"/>
  <c r="N23" i="7"/>
  <c r="N172" i="7"/>
  <c r="N121" i="7"/>
  <c r="N694" i="7"/>
  <c r="N524" i="7"/>
  <c r="N351" i="7"/>
  <c r="N205" i="7"/>
  <c r="N508" i="7"/>
  <c r="N509" i="7"/>
  <c r="N143" i="7"/>
  <c r="N139" i="7"/>
  <c r="N387" i="7"/>
  <c r="N229" i="7"/>
  <c r="N597" i="7"/>
  <c r="N19" i="7"/>
  <c r="N504" i="7"/>
  <c r="N885" i="7"/>
  <c r="N808" i="7"/>
  <c r="N861" i="7"/>
  <c r="N834" i="7"/>
  <c r="N778" i="7"/>
  <c r="N865" i="7"/>
  <c r="N742" i="7"/>
  <c r="N774" i="7"/>
  <c r="N319" i="7"/>
  <c r="N632" i="7"/>
  <c r="N398" i="7"/>
  <c r="N437" i="7"/>
  <c r="N380" i="7"/>
  <c r="N187" i="7"/>
  <c r="N10" i="7"/>
  <c r="N160" i="7"/>
  <c r="N711" i="7"/>
  <c r="N53" i="7"/>
  <c r="N108" i="7"/>
  <c r="N579" i="7"/>
  <c r="N81" i="7"/>
  <c r="N175" i="7"/>
  <c r="N254" i="7"/>
  <c r="N325" i="7"/>
  <c r="N299" i="7"/>
  <c r="N122" i="7"/>
  <c r="N272" i="7"/>
  <c r="N544" i="7"/>
  <c r="N181" i="7"/>
  <c r="N260" i="7"/>
  <c r="N691" i="7"/>
  <c r="N193" i="7"/>
  <c r="N679" i="7"/>
  <c r="N467" i="7"/>
  <c r="N448" i="7"/>
  <c r="N501" i="7"/>
  <c r="N410" i="7"/>
  <c r="N664" i="7"/>
  <c r="N668" i="7"/>
  <c r="N641" i="7"/>
  <c r="N165" i="7"/>
  <c r="N659" i="7"/>
  <c r="N15" i="7"/>
  <c r="N589" i="7"/>
  <c r="N492" i="7"/>
  <c r="N710" i="7"/>
  <c r="N644" i="7"/>
  <c r="N332" i="7"/>
  <c r="N131" i="7"/>
  <c r="N532" i="7"/>
  <c r="N611" i="7"/>
  <c r="N550" i="7"/>
  <c r="N360" i="7"/>
  <c r="N899" i="7"/>
  <c r="N786" i="7"/>
  <c r="N864" i="7"/>
  <c r="N255" i="7"/>
  <c r="N92" i="7"/>
  <c r="N473" i="7"/>
  <c r="N647" i="7"/>
  <c r="N666" i="7"/>
  <c r="N692" i="7"/>
  <c r="N514" i="7"/>
  <c r="N17" i="7"/>
  <c r="N111" i="7"/>
  <c r="N190" i="7"/>
  <c r="N235" i="7"/>
  <c r="N58" i="7"/>
  <c r="N208" i="7"/>
  <c r="N479" i="7"/>
  <c r="N101" i="7"/>
  <c r="N180" i="7"/>
  <c r="N627" i="7"/>
  <c r="N129" i="7"/>
  <c r="N494" i="7"/>
  <c r="N339" i="7"/>
  <c r="N320" i="7"/>
  <c r="N658" i="7"/>
  <c r="N282" i="7"/>
  <c r="N519" i="7"/>
  <c r="N540" i="7"/>
  <c r="N520" i="7"/>
  <c r="N650" i="7"/>
  <c r="N531" i="7"/>
  <c r="N471" i="7"/>
  <c r="N132" i="7"/>
  <c r="N76" i="7"/>
  <c r="N630" i="7"/>
  <c r="N292" i="7"/>
  <c r="N474" i="7"/>
  <c r="N466" i="7"/>
  <c r="N683" i="7"/>
  <c r="N185" i="7"/>
  <c r="N603" i="7"/>
  <c r="N8" i="7"/>
  <c r="N888" i="7"/>
  <c r="N511" i="7"/>
  <c r="N278" i="7"/>
  <c r="N141" i="7"/>
  <c r="N780" i="7"/>
  <c r="N827" i="7"/>
  <c r="N840" i="7"/>
  <c r="N842" i="7"/>
  <c r="N846" i="7"/>
  <c r="N775" i="7"/>
  <c r="N725" i="7"/>
  <c r="N831" i="7"/>
  <c r="N830" i="7"/>
  <c r="N740" i="7"/>
  <c r="N791" i="7"/>
  <c r="N803" i="7"/>
  <c r="N800" i="7"/>
  <c r="N714" i="7"/>
  <c r="N789" i="7"/>
  <c r="N843" i="7"/>
  <c r="N717" i="7"/>
  <c r="N568" i="7"/>
  <c r="N334" i="7"/>
  <c r="N237" i="7"/>
  <c r="N123" i="7"/>
  <c r="N96" i="7"/>
  <c r="N581" i="7"/>
  <c r="N135" i="7"/>
  <c r="N399" i="7"/>
  <c r="N214" i="7"/>
  <c r="N69" i="7"/>
  <c r="N804" i="7"/>
  <c r="N867" i="7"/>
  <c r="N790" i="7"/>
  <c r="N770" i="7"/>
  <c r="N809" i="7"/>
  <c r="N836" i="7"/>
  <c r="N851" i="7"/>
  <c r="N783" i="7"/>
  <c r="N862" i="7"/>
  <c r="N767" i="7"/>
  <c r="N771" i="7"/>
  <c r="N728" i="7"/>
  <c r="N732" i="7"/>
  <c r="N720" i="7"/>
  <c r="N795" i="7"/>
  <c r="N853" i="7"/>
  <c r="N796" i="7"/>
  <c r="N716" i="7"/>
  <c r="N766" i="7"/>
  <c r="N191" i="7"/>
  <c r="N503" i="7"/>
  <c r="N270" i="7"/>
  <c r="N125" i="7"/>
  <c r="N693" i="7"/>
  <c r="N59" i="7"/>
  <c r="N409" i="7"/>
  <c r="N32" i="7"/>
  <c r="N583" i="7"/>
  <c r="N622" i="7"/>
  <c r="N628" i="7"/>
  <c r="N450" i="7"/>
  <c r="N601" i="7"/>
  <c r="N47" i="7"/>
  <c r="N126" i="7"/>
  <c r="N308" i="7"/>
  <c r="N171" i="7"/>
  <c r="N521" i="7"/>
  <c r="N144" i="7"/>
  <c r="N695" i="7"/>
  <c r="N37" i="7"/>
  <c r="N84" i="7"/>
  <c r="N563" i="7"/>
  <c r="N65" i="7"/>
  <c r="N350" i="7"/>
  <c r="N211" i="7"/>
  <c r="N232" i="7"/>
  <c r="N421" i="7"/>
  <c r="N154" i="7"/>
  <c r="N615" i="7"/>
  <c r="N411" i="7"/>
  <c r="N424" i="7"/>
  <c r="N477" i="7"/>
  <c r="N402" i="7"/>
  <c r="N422" i="7"/>
  <c r="N515" i="7"/>
  <c r="N475" i="7"/>
  <c r="N196" i="7"/>
  <c r="N210" i="7"/>
  <c r="N218" i="7"/>
  <c r="N481" i="7"/>
  <c r="N90" i="7"/>
  <c r="N48" i="7"/>
  <c r="N264" i="7"/>
  <c r="N439" i="7"/>
  <c r="N877" i="7"/>
  <c r="N895" i="7"/>
  <c r="N890" i="7"/>
  <c r="N882" i="7"/>
  <c r="N879" i="7"/>
  <c r="N269" i="7"/>
  <c r="N565" i="7"/>
  <c r="N507" i="7"/>
  <c r="N685" i="7"/>
  <c r="N330" i="7"/>
  <c r="N345" i="7"/>
  <c r="N480" i="7"/>
  <c r="N570" i="7"/>
  <c r="N689" i="7"/>
  <c r="N518" i="7"/>
  <c r="N6" i="7"/>
  <c r="N429" i="7"/>
  <c r="N677" i="7"/>
  <c r="N564" i="7"/>
  <c r="N51" i="7"/>
  <c r="N386" i="7"/>
  <c r="N401" i="7"/>
  <c r="N537" i="7"/>
  <c r="N24" i="7"/>
  <c r="N642" i="7"/>
  <c r="N575" i="7"/>
  <c r="N62" i="7"/>
  <c r="N598" i="7"/>
  <c r="N52" i="7"/>
  <c r="N620" i="7"/>
  <c r="N107" i="7"/>
  <c r="N442" i="7"/>
  <c r="N457" i="7"/>
  <c r="N593" i="7"/>
  <c r="N80" i="7"/>
  <c r="N39" i="7"/>
  <c r="N631" i="7"/>
  <c r="N118" i="7"/>
  <c r="N578" i="7"/>
  <c r="N268" i="7"/>
  <c r="N676" i="7"/>
  <c r="N163" i="7"/>
  <c r="N498" i="7"/>
  <c r="N513" i="7"/>
  <c r="N649" i="7"/>
  <c r="N871" i="7"/>
  <c r="N166" i="7"/>
  <c r="N20" i="7"/>
  <c r="N83" i="7"/>
  <c r="N433" i="7"/>
  <c r="N104" i="7"/>
  <c r="N302" i="7"/>
  <c r="N452" i="7"/>
  <c r="N203" i="7"/>
  <c r="N26" i="7"/>
  <c r="N192" i="7"/>
  <c r="N430" i="7"/>
  <c r="N277" i="7"/>
  <c r="N283" i="7"/>
  <c r="N106" i="7"/>
  <c r="N296" i="7"/>
  <c r="N623" i="7"/>
  <c r="N610" i="7"/>
  <c r="N451" i="7"/>
  <c r="N274" i="7"/>
  <c r="N432" i="7"/>
  <c r="N94" i="7"/>
  <c r="N551" i="7"/>
  <c r="N259" i="7"/>
  <c r="N543" i="7"/>
  <c r="N219" i="7"/>
  <c r="N240" i="7"/>
  <c r="N340" i="7"/>
  <c r="N241" i="7"/>
  <c r="N225" i="7"/>
  <c r="N164" i="7"/>
  <c r="N489" i="7"/>
  <c r="N662" i="7"/>
  <c r="N617" i="7"/>
  <c r="N97" i="7"/>
  <c r="N577" i="7"/>
  <c r="N354" i="7"/>
  <c r="N222" i="7"/>
  <c r="N40" i="7"/>
  <c r="N469" i="7"/>
  <c r="N113" i="7"/>
  <c r="N874" i="7"/>
  <c r="N878" i="7"/>
  <c r="N883" i="7"/>
  <c r="N887" i="7"/>
  <c r="N594" i="7"/>
  <c r="N412" i="7"/>
  <c r="N443" i="7"/>
  <c r="N500" i="7"/>
  <c r="N266" i="7"/>
  <c r="N281" i="7"/>
  <c r="N416" i="7"/>
  <c r="N383" i="7"/>
  <c r="N688" i="7"/>
  <c r="N454" i="7"/>
  <c r="N606" i="7"/>
  <c r="N245" i="7"/>
  <c r="N557" i="7"/>
  <c r="N499" i="7"/>
  <c r="N669" i="7"/>
  <c r="N322" i="7"/>
  <c r="N337" i="7"/>
  <c r="N472" i="7"/>
  <c r="N455" i="7"/>
  <c r="N681" i="7"/>
  <c r="N510" i="7"/>
  <c r="N682" i="7"/>
  <c r="N405" i="7"/>
  <c r="N661" i="7"/>
  <c r="N556" i="7"/>
  <c r="N43" i="7"/>
  <c r="N378" i="7"/>
  <c r="N393" i="7"/>
  <c r="N529" i="7"/>
  <c r="N16" i="7"/>
  <c r="N618" i="7"/>
  <c r="N567" i="7"/>
  <c r="N54" i="7"/>
  <c r="N574" i="7"/>
  <c r="N44" i="7"/>
  <c r="N612" i="7"/>
  <c r="N99" i="7"/>
  <c r="N434" i="7"/>
  <c r="N449" i="7"/>
  <c r="N585" i="7"/>
  <c r="N271" i="7"/>
  <c r="N602" i="7"/>
  <c r="N476" i="7"/>
  <c r="N573" i="7"/>
  <c r="N305" i="7"/>
  <c r="N423" i="7"/>
  <c r="N158" i="7"/>
  <c r="N12" i="7"/>
  <c r="N75" i="7"/>
  <c r="N425" i="7"/>
  <c r="N72" i="7"/>
  <c r="N286" i="7"/>
  <c r="N236" i="7"/>
  <c r="N155" i="7"/>
  <c r="N505" i="7"/>
  <c r="N176" i="7"/>
  <c r="N478" i="7"/>
  <c r="N397" i="7"/>
  <c r="N323" i="7"/>
  <c r="N146" i="7"/>
  <c r="N304" i="7"/>
  <c r="N335" i="7"/>
  <c r="N38" i="7"/>
  <c r="N709" i="7"/>
  <c r="N30" i="7"/>
  <c r="N613" i="7"/>
  <c r="N159" i="7"/>
  <c r="N660" i="7"/>
  <c r="N633" i="7"/>
  <c r="N368" i="7"/>
  <c r="N324" i="7"/>
  <c r="N233" i="7"/>
  <c r="N590" i="7"/>
  <c r="N120" i="7"/>
  <c r="N248" i="7"/>
  <c r="N112" i="7"/>
  <c r="N105" i="7"/>
  <c r="N559" i="7"/>
  <c r="N85" i="7"/>
  <c r="N426" i="7"/>
  <c r="N523" i="7"/>
  <c r="N875" i="7"/>
  <c r="N893" i="7"/>
  <c r="N880" i="7"/>
  <c r="N897" i="7"/>
  <c r="N566" i="7"/>
  <c r="N300" i="7"/>
  <c r="N379" i="7"/>
  <c r="N140" i="7"/>
  <c r="N202" i="7"/>
  <c r="N217" i="7"/>
  <c r="N352" i="7"/>
  <c r="N311" i="7"/>
  <c r="N624" i="7"/>
  <c r="N390" i="7"/>
  <c r="N413" i="7"/>
  <c r="N554" i="7"/>
  <c r="N404" i="7"/>
  <c r="N435" i="7"/>
  <c r="N468" i="7"/>
  <c r="N258" i="7"/>
  <c r="N273" i="7"/>
  <c r="N408" i="7"/>
  <c r="N375" i="7"/>
  <c r="N680" i="7"/>
  <c r="N446" i="7"/>
  <c r="N582" i="7"/>
  <c r="N221" i="7"/>
  <c r="N533" i="7"/>
  <c r="N491" i="7"/>
  <c r="N653" i="7"/>
  <c r="N314" i="7"/>
  <c r="N329" i="7"/>
  <c r="N464" i="7"/>
  <c r="N447" i="7"/>
  <c r="N673" i="7"/>
  <c r="N502" i="7"/>
  <c r="N634" i="7"/>
  <c r="N389" i="7"/>
  <c r="N645" i="7"/>
  <c r="N548" i="7"/>
  <c r="N35" i="7"/>
  <c r="N370" i="7"/>
  <c r="N385" i="7"/>
  <c r="N456" i="7"/>
  <c r="N87" i="7"/>
  <c r="N285" i="7"/>
  <c r="N244" i="7"/>
  <c r="N675" i="7"/>
  <c r="N177" i="7"/>
  <c r="N223" i="7"/>
  <c r="N538" i="7"/>
  <c r="N460" i="7"/>
  <c r="N549" i="7"/>
  <c r="N297" i="7"/>
  <c r="N359" i="7"/>
  <c r="N102" i="7"/>
  <c r="N629" i="7"/>
  <c r="N27" i="7"/>
  <c r="N377" i="7"/>
  <c r="N56" i="7"/>
  <c r="N294" i="7"/>
  <c r="N428" i="7"/>
  <c r="N195" i="7"/>
  <c r="N18" i="7"/>
  <c r="N184" i="7"/>
  <c r="N586" i="7"/>
  <c r="N77" i="7"/>
  <c r="N595" i="7"/>
  <c r="N29" i="7"/>
  <c r="N555" i="7"/>
  <c r="N600" i="7"/>
  <c r="N403" i="7"/>
  <c r="N384" i="7"/>
  <c r="N151" i="7"/>
  <c r="N652" i="7"/>
  <c r="N625" i="7"/>
  <c r="N124" i="7"/>
  <c r="N95" i="7"/>
  <c r="N562" i="7"/>
  <c r="N687" i="7"/>
  <c r="N607" i="7"/>
  <c r="N156" i="7"/>
  <c r="N267" i="7"/>
  <c r="N256" i="7"/>
  <c r="N512" i="7"/>
  <c r="N872" i="7"/>
  <c r="N876" i="7"/>
  <c r="N891" i="7"/>
  <c r="N894" i="7"/>
  <c r="N373" i="7"/>
  <c r="N212" i="7"/>
  <c r="N315" i="7"/>
  <c r="N651" i="7"/>
  <c r="N138" i="7"/>
  <c r="N153" i="7"/>
  <c r="N288" i="7"/>
  <c r="N247" i="7"/>
  <c r="N560" i="7"/>
  <c r="N326" i="7"/>
  <c r="N213" i="7"/>
  <c r="N542" i="7"/>
  <c r="N284" i="7"/>
  <c r="N371" i="7"/>
  <c r="N707" i="7"/>
  <c r="N194" i="7"/>
  <c r="N209" i="7"/>
  <c r="N344" i="7"/>
  <c r="N303" i="7"/>
  <c r="N616" i="7"/>
  <c r="N382" i="7"/>
  <c r="N381" i="7"/>
  <c r="N702" i="7"/>
  <c r="N388" i="7"/>
  <c r="N427" i="7"/>
  <c r="N444" i="7"/>
  <c r="N250" i="7"/>
  <c r="N265" i="7"/>
  <c r="N400" i="7"/>
  <c r="N367" i="7"/>
  <c r="N672" i="7"/>
  <c r="N438" i="7"/>
  <c r="N558" i="7"/>
  <c r="N197" i="7"/>
  <c r="N516" i="7"/>
  <c r="N483" i="7"/>
  <c r="N637" i="7"/>
  <c r="N306" i="7"/>
  <c r="N321" i="7"/>
  <c r="N392" i="7"/>
  <c r="N665" i="7"/>
  <c r="N21" i="7"/>
  <c r="N60" i="7"/>
  <c r="N547" i="7"/>
  <c r="N49" i="7"/>
  <c r="N79" i="7"/>
  <c r="N173" i="7"/>
  <c r="N228" i="7"/>
  <c r="N667" i="7"/>
  <c r="N169" i="7"/>
  <c r="N207" i="7"/>
  <c r="N534" i="7"/>
  <c r="N356" i="7"/>
  <c r="N396" i="7"/>
  <c r="N249" i="7"/>
  <c r="N415" i="7"/>
  <c r="N110" i="7"/>
  <c r="N701" i="7"/>
  <c r="N67" i="7"/>
  <c r="N417" i="7"/>
  <c r="N64" i="7"/>
  <c r="N463" i="7"/>
  <c r="N293" i="7"/>
  <c r="N338" i="7"/>
  <c r="N133" i="7"/>
  <c r="N298" i="7"/>
  <c r="N366" i="7"/>
  <c r="N147" i="7"/>
  <c r="N168" i="7"/>
  <c r="N592" i="7"/>
  <c r="N395" i="7"/>
  <c r="N376" i="7"/>
  <c r="N316" i="7"/>
  <c r="N174" i="7"/>
  <c r="N309" i="7"/>
  <c r="N341" i="7"/>
  <c r="N230" i="7"/>
  <c r="N346" i="7"/>
  <c r="N361" i="7"/>
  <c r="N441" i="7"/>
  <c r="N91" i="7"/>
  <c r="N892" i="7"/>
  <c r="N896" i="7"/>
  <c r="N898" i="7"/>
  <c r="N900" i="7"/>
  <c r="N873" i="7"/>
  <c r="N904" i="7" l="1"/>
</calcChain>
</file>

<file path=xl/sharedStrings.xml><?xml version="1.0" encoding="utf-8"?>
<sst xmlns="http://schemas.openxmlformats.org/spreadsheetml/2006/main" count="3903" uniqueCount="3560">
  <si>
    <t>JBK/HB/0001</t>
  </si>
  <si>
    <t>JBK/HB/0002</t>
  </si>
  <si>
    <t>JBK/HB/0004</t>
  </si>
  <si>
    <t>JBK/HB/0005</t>
  </si>
  <si>
    <t>JBK/HB/0006</t>
  </si>
  <si>
    <t>JBK/HB/0008</t>
  </si>
  <si>
    <t>JBK/HB/0009</t>
  </si>
  <si>
    <t>JBK/HB/0010</t>
  </si>
  <si>
    <t>JBK/HB/0011</t>
  </si>
  <si>
    <t>JBK/HB/0012</t>
  </si>
  <si>
    <t>JBK/HB/0013</t>
  </si>
  <si>
    <t>JBK/HB/0014</t>
  </si>
  <si>
    <t>JBK/HB/0015</t>
  </si>
  <si>
    <t>JBK/HB/0016</t>
  </si>
  <si>
    <t>JBK/HB/0017</t>
  </si>
  <si>
    <t>JBK/HB/0018</t>
  </si>
  <si>
    <t>JBK/HB/0019</t>
  </si>
  <si>
    <t>JBK/HB/0020</t>
  </si>
  <si>
    <t>JBK/HB/0021</t>
  </si>
  <si>
    <t>JBK/HB/0022</t>
  </si>
  <si>
    <t>JBK/HB/0024</t>
  </si>
  <si>
    <t>JBK/HB/0025</t>
  </si>
  <si>
    <t>JBK/HB/0026</t>
  </si>
  <si>
    <t>JBK/HB/0027</t>
  </si>
  <si>
    <t>JBK/HB/0028</t>
  </si>
  <si>
    <t>JBK/HB/0029</t>
  </si>
  <si>
    <t>JBK/HB/0030</t>
  </si>
  <si>
    <t>JBK/HB/0031</t>
  </si>
  <si>
    <t>JBK/HB/0032</t>
  </si>
  <si>
    <t>JBK/HB/0033</t>
  </si>
  <si>
    <t>JBK/HB/0034</t>
  </si>
  <si>
    <t>JBK/HB/0035</t>
  </si>
  <si>
    <t>JBK/HB/0036</t>
  </si>
  <si>
    <t>JBK/HB/0037</t>
  </si>
  <si>
    <t>JBK/HB/0038</t>
  </si>
  <si>
    <t>JBK/HB/0039</t>
  </si>
  <si>
    <t>JBK/HB/0041</t>
  </si>
  <si>
    <t>JBK/HB/0042</t>
  </si>
  <si>
    <t>JBK/HB/0043</t>
  </si>
  <si>
    <t>JBK/HB/0044</t>
  </si>
  <si>
    <t>JBK/HB/0045</t>
  </si>
  <si>
    <t>JBK/HB/0046</t>
  </si>
  <si>
    <t>JBK/HB/0047</t>
  </si>
  <si>
    <t>JBK/HB/0048</t>
  </si>
  <si>
    <t>JBK/HB/0049</t>
  </si>
  <si>
    <t>JBK/HB/0050</t>
  </si>
  <si>
    <t>JBK/HB/0051</t>
  </si>
  <si>
    <t>JBK/HB/0052</t>
  </si>
  <si>
    <t>JBK/HB/0053</t>
  </si>
  <si>
    <t>JBK/HB/0055</t>
  </si>
  <si>
    <t>JBK/HB/0056</t>
  </si>
  <si>
    <t>JBK/HB/0057</t>
  </si>
  <si>
    <t>JBK/HB/0058</t>
  </si>
  <si>
    <t>JBK/HB/0059</t>
  </si>
  <si>
    <t>JBK/HB/0060</t>
  </si>
  <si>
    <t>JBK/HB/0061</t>
  </si>
  <si>
    <t>JBK/HB/0062</t>
  </si>
  <si>
    <t>JBK/HB/0063</t>
  </si>
  <si>
    <t>JBK/HB/0064</t>
  </si>
  <si>
    <t>JBK/HB/0067</t>
  </si>
  <si>
    <t>JBK/HB/0068</t>
  </si>
  <si>
    <t>JBK/HB/0069</t>
  </si>
  <si>
    <t>JBK/HB/0070</t>
  </si>
  <si>
    <t>JBK/HB/0071</t>
  </si>
  <si>
    <t>JBK/HB/0073</t>
  </si>
  <si>
    <t>JBK/HB/0074</t>
  </si>
  <si>
    <t>JBK/HB/0075</t>
  </si>
  <si>
    <t>JBK/HB/0076</t>
  </si>
  <si>
    <t>JBK/HB/0077</t>
  </si>
  <si>
    <t>JBK/HB/0078</t>
  </si>
  <si>
    <t>JBK/HB/0079</t>
  </si>
  <si>
    <t>JBK/HB/0080</t>
  </si>
  <si>
    <t>JBK/HB/0081</t>
  </si>
  <si>
    <t>JBK/HB/0082</t>
  </si>
  <si>
    <t>JBK/HB/0083</t>
  </si>
  <si>
    <t>JBK/HB/0084</t>
  </si>
  <si>
    <t>JBK/HB/0086</t>
  </si>
  <si>
    <t>JBK/HB/0087</t>
  </si>
  <si>
    <t>JBK/HB/0088</t>
  </si>
  <si>
    <t>JBK/HB/0089</t>
  </si>
  <si>
    <t>JBK/HB/0090</t>
  </si>
  <si>
    <t>JBK/HB/0091</t>
  </si>
  <si>
    <t>JBK/HB/0092</t>
  </si>
  <si>
    <t>JBK/HB/0093</t>
  </si>
  <si>
    <t>JBK/HB/0094</t>
  </si>
  <si>
    <t>JBK/HB/0095</t>
  </si>
  <si>
    <t>JBK/HB/0096</t>
  </si>
  <si>
    <t>JBK/HB/0097</t>
  </si>
  <si>
    <t>JBK/HB/0098</t>
  </si>
  <si>
    <t>JBK/HB/0099</t>
  </si>
  <si>
    <t>JBK/HB/0100</t>
  </si>
  <si>
    <t>JBK/HB/0101</t>
  </si>
  <si>
    <t>JBK/HB/0102</t>
  </si>
  <si>
    <t>JBK/HB/0103</t>
  </si>
  <si>
    <t>JBK/HB/0104</t>
  </si>
  <si>
    <t>JBK/HB/0105</t>
  </si>
  <si>
    <t>JBK/HB/0106</t>
  </si>
  <si>
    <t>JBK/HB/0107</t>
  </si>
  <si>
    <t>JBK/HB/0108</t>
  </si>
  <si>
    <t>JBK/HB/0109</t>
  </si>
  <si>
    <t>JBK/HB/0110</t>
  </si>
  <si>
    <t>JBK/HB/0111</t>
  </si>
  <si>
    <t>JBK/HB/0112</t>
  </si>
  <si>
    <t>JBK/HB/0113</t>
  </si>
  <si>
    <t>JBK/HB/0115</t>
  </si>
  <si>
    <t>JBK/HB/0116</t>
  </si>
  <si>
    <t>JBK/HB/0117</t>
  </si>
  <si>
    <t>JBK/HB/0118</t>
  </si>
  <si>
    <t>JBK/HB/0119</t>
  </si>
  <si>
    <t>JBK/HB/0120</t>
  </si>
  <si>
    <t>JBK/HB/0123</t>
  </si>
  <si>
    <t>JBK/HB/0124</t>
  </si>
  <si>
    <t>JBK/HB/0125</t>
  </si>
  <si>
    <t>JBK/HB/0126</t>
  </si>
  <si>
    <t>JBK/HB/0127</t>
  </si>
  <si>
    <t>JBK/HB/0128</t>
  </si>
  <si>
    <t>JBK/HB/0129</t>
  </si>
  <si>
    <t>JBK/HB/0130</t>
  </si>
  <si>
    <t>JBK/HB/0133</t>
  </si>
  <si>
    <t>JBK/HB/0134</t>
  </si>
  <si>
    <t>JBK/HB/0135</t>
  </si>
  <si>
    <t>JBK/HB/0136</t>
  </si>
  <si>
    <t>JBK/HB/0137</t>
  </si>
  <si>
    <t>JBK/HB/0138</t>
  </si>
  <si>
    <t>JBK/HB/0139</t>
  </si>
  <si>
    <t>JBK/HB/0140</t>
  </si>
  <si>
    <t>JBK/HB/0141</t>
  </si>
  <si>
    <t>JBK/HB/0142</t>
  </si>
  <si>
    <t>JBK/HB/0143</t>
  </si>
  <si>
    <t>JBK/HB/0144</t>
  </si>
  <si>
    <t>JBK/HB/0145</t>
  </si>
  <si>
    <t>JBK/HB/0146</t>
  </si>
  <si>
    <t>JBK/HB/0147</t>
  </si>
  <si>
    <t>JBK/HB/0148</t>
  </si>
  <si>
    <t>JBK/HB/0149</t>
  </si>
  <si>
    <t>JBK/HB/0150</t>
  </si>
  <si>
    <t>JBK/HB/0151</t>
  </si>
  <si>
    <t>JBK/HB/0152</t>
  </si>
  <si>
    <t>JBK/HB/0153</t>
  </si>
  <si>
    <t>JBK/HB/0154</t>
  </si>
  <si>
    <t>JBK/HB/0156</t>
  </si>
  <si>
    <t>JBK/HB/0157</t>
  </si>
  <si>
    <t>JBK/HB/0158</t>
  </si>
  <si>
    <t>JBK/HB/0159</t>
  </si>
  <si>
    <t>JBK/HB/0160</t>
  </si>
  <si>
    <t>JBK/HB/0161</t>
  </si>
  <si>
    <t>JBK/HB/0163</t>
  </si>
  <si>
    <t>JBK/HB/0164</t>
  </si>
  <si>
    <t>JBK/HB/0165</t>
  </si>
  <si>
    <t>JBK/HB/0166</t>
  </si>
  <si>
    <t>JBK/HB/0167</t>
  </si>
  <si>
    <t>JBK/HB/0168</t>
  </si>
  <si>
    <t>JBK/HB/0169</t>
  </si>
  <si>
    <t>JBK/HB/0170</t>
  </si>
  <si>
    <t>JBK/HB/0171</t>
  </si>
  <si>
    <t>JBK/HB/0173</t>
  </si>
  <si>
    <t>JBK/HB/0174</t>
  </si>
  <si>
    <t>JBK/HB/0175</t>
  </si>
  <si>
    <t>JBK/HB/0176</t>
  </si>
  <si>
    <t>JBK/HB/0177</t>
  </si>
  <si>
    <t>JBK/HB/0178</t>
  </si>
  <si>
    <t>JBK/HB/0179</t>
  </si>
  <si>
    <t>JBK/HB/0181</t>
  </si>
  <si>
    <t>JBK/HB/0182</t>
  </si>
  <si>
    <t>JBK/HB/0183</t>
  </si>
  <si>
    <t>JBK/HB/0185</t>
  </si>
  <si>
    <t>JBK/HB/0188</t>
  </si>
  <si>
    <t>JBK/HB/0189</t>
  </si>
  <si>
    <t>JBK/HB/0190</t>
  </si>
  <si>
    <t>JBK/HB/0192</t>
  </si>
  <si>
    <t>JBK/HB/0193</t>
  </si>
  <si>
    <t>JBK/HB/0194</t>
  </si>
  <si>
    <t>JBK/HB/0195</t>
  </si>
  <si>
    <t>JBK/HB/0196</t>
  </si>
  <si>
    <t>JBK/HB/0197</t>
  </si>
  <si>
    <t>JBK/HB/0198</t>
  </si>
  <si>
    <t>JBK/HB/0199</t>
  </si>
  <si>
    <t>JBK/HB/0200</t>
  </si>
  <si>
    <t>JBK/HB/0201</t>
  </si>
  <si>
    <t>Abdhesh Kumar Dubey</t>
  </si>
  <si>
    <t>JBK/HB/0202</t>
  </si>
  <si>
    <t>JBK/HB/0203</t>
  </si>
  <si>
    <t>JBK/HB/0204</t>
  </si>
  <si>
    <t>JBK/HB/0206</t>
  </si>
  <si>
    <t>JBK/HB/0207</t>
  </si>
  <si>
    <t>JBK/HB/0208</t>
  </si>
  <si>
    <t>JBK/HB/0209</t>
  </si>
  <si>
    <t>Atul Kumar Srivastava</t>
  </si>
  <si>
    <t>JBK/HB/0211</t>
  </si>
  <si>
    <t>JBK/HB/0213</t>
  </si>
  <si>
    <t>JBK/HB/0214</t>
  </si>
  <si>
    <t>JBK/HB/0215</t>
  </si>
  <si>
    <t>JBK/HB/0216</t>
  </si>
  <si>
    <t>JBK/HB/0218</t>
  </si>
  <si>
    <t>JBK/HB/0219</t>
  </si>
  <si>
    <t>JBK/HB/0222</t>
  </si>
  <si>
    <t>JBK/HB/0224</t>
  </si>
  <si>
    <t>JBK/HB/0226</t>
  </si>
  <si>
    <t>JBK/HB/0227</t>
  </si>
  <si>
    <t>JBK/HB/0228</t>
  </si>
  <si>
    <t>JBK/HB/0229</t>
  </si>
  <si>
    <t>JBK/HB/0231</t>
  </si>
  <si>
    <t>JBK/HB/0232</t>
  </si>
  <si>
    <t>JBK/HB/0234</t>
  </si>
  <si>
    <t>JBK/HB/0235</t>
  </si>
  <si>
    <t>JBK/HB/0237</t>
  </si>
  <si>
    <t>JBK/HB/0238</t>
  </si>
  <si>
    <t>JBK/HB/0239</t>
  </si>
  <si>
    <t>JBK/HB/0240</t>
  </si>
  <si>
    <t>JBK/HB/0241</t>
  </si>
  <si>
    <t>JBK/HB/0242</t>
  </si>
  <si>
    <t>JBK/HB/0243</t>
  </si>
  <si>
    <t>JBK/HB/0245</t>
  </si>
  <si>
    <t>JBK/HB/0246</t>
  </si>
  <si>
    <t>JBK/HB/0247</t>
  </si>
  <si>
    <t>JBK/HB/0248</t>
  </si>
  <si>
    <t>JBK/HB/0249</t>
  </si>
  <si>
    <t>JBK/HB/0250</t>
  </si>
  <si>
    <t>JBK/HB/0251</t>
  </si>
  <si>
    <t>JBK/HB/0252</t>
  </si>
  <si>
    <t>JBK/HB/0253</t>
  </si>
  <si>
    <t>JBK/HB/0255</t>
  </si>
  <si>
    <t>JBK/HB/0257</t>
  </si>
  <si>
    <t>JBK/HB/0258</t>
  </si>
  <si>
    <t>JBK/HB/0259</t>
  </si>
  <si>
    <t>JBK/HB/0260</t>
  </si>
  <si>
    <t>JBK/HB/0261</t>
  </si>
  <si>
    <t>JBK/HB/0262</t>
  </si>
  <si>
    <t>JBK/HB/0263</t>
  </si>
  <si>
    <t>JBK/HB/0264</t>
  </si>
  <si>
    <t>JBK/HB/0266</t>
  </si>
  <si>
    <t>JBK/HB/0267</t>
  </si>
  <si>
    <t>JBK/HB/0269</t>
  </si>
  <si>
    <t>JBK/HB/0270</t>
  </si>
  <si>
    <t>JBK/HB/0271</t>
  </si>
  <si>
    <t>JBK/HB/0274</t>
  </si>
  <si>
    <t>JBK/HB/0275</t>
  </si>
  <si>
    <t>JBK/HB/0278</t>
  </si>
  <si>
    <t>JBK/HB/0280</t>
  </si>
  <si>
    <t>JBK/HB/0281</t>
  </si>
  <si>
    <t>JBK/HB/0282</t>
  </si>
  <si>
    <t>JBK/HB/0283</t>
  </si>
  <si>
    <t>JBK/HB/0284</t>
  </si>
  <si>
    <t>JBK/HB/0285</t>
  </si>
  <si>
    <t>JBK/HB/0286</t>
  </si>
  <si>
    <t>JBK/HB/0288</t>
  </si>
  <si>
    <t>JBK/HB/0292</t>
  </si>
  <si>
    <t>JBK/HB/0293</t>
  </si>
  <si>
    <t>JBK/HB/0294</t>
  </si>
  <si>
    <t>JBK/HB/0296</t>
  </si>
  <si>
    <t>JBK/HB/0297</t>
  </si>
  <si>
    <t>JBK/HB/0298</t>
  </si>
  <si>
    <t>JBK/HB/0300</t>
  </si>
  <si>
    <t>JBK/HB/0301</t>
  </si>
  <si>
    <t>JBK/HB/0302</t>
  </si>
  <si>
    <t>JBK/HB/0303</t>
  </si>
  <si>
    <t>JBK/HB/0304</t>
  </si>
  <si>
    <t>JBK/HB/0305</t>
  </si>
  <si>
    <t>JBK/HB/0306</t>
  </si>
  <si>
    <t>JBK/HB/0307</t>
  </si>
  <si>
    <t>JBK/HB/0308</t>
  </si>
  <si>
    <t>JBK/HB/0309</t>
  </si>
  <si>
    <t>JBK/HB/0310</t>
  </si>
  <si>
    <t>JBK/HB/0311</t>
  </si>
  <si>
    <t>JBK/HB/0312</t>
  </si>
  <si>
    <t>JBK/HB/0314</t>
  </si>
  <si>
    <t>JBK/HB/0317</t>
  </si>
  <si>
    <t>JBK/HB/0318</t>
  </si>
  <si>
    <t>JBK/HB/0319</t>
  </si>
  <si>
    <t>JBK/HB/0321</t>
  </si>
  <si>
    <t>JBK/HB/0322</t>
  </si>
  <si>
    <t>JBK/HB/0324</t>
  </si>
  <si>
    <t>JBK/HB/0325</t>
  </si>
  <si>
    <t>JBK/HB/0326</t>
  </si>
  <si>
    <t>JBK/HB/0327</t>
  </si>
  <si>
    <t>JBK/HB/0328</t>
  </si>
  <si>
    <t>JBK/HB/0330</t>
  </si>
  <si>
    <t>JBK/HB/0331</t>
  </si>
  <si>
    <t>JBK/HB/0333</t>
  </si>
  <si>
    <t>JBK/HB/0334</t>
  </si>
  <si>
    <t>JBK/HB/0335</t>
  </si>
  <si>
    <t>JBK/HB/0336</t>
  </si>
  <si>
    <t>JBK/HB/0337</t>
  </si>
  <si>
    <t>JBK/HB/0338</t>
  </si>
  <si>
    <t>JBK/HB/0339</t>
  </si>
  <si>
    <t>JBK/HB/0340</t>
  </si>
  <si>
    <t>JBK/HB/0342</t>
  </si>
  <si>
    <t>JBK/HB/0344</t>
  </si>
  <si>
    <t>JBK/HB/0346</t>
  </si>
  <si>
    <t>JBK/HB/0347</t>
  </si>
  <si>
    <t>JBK/HB/0349</t>
  </si>
  <si>
    <t>JBK/HB/0350</t>
  </si>
  <si>
    <t>JBK/HB/0352</t>
  </si>
  <si>
    <t>JBK/HB/0354</t>
  </si>
  <si>
    <t>JBK/HB/0355</t>
  </si>
  <si>
    <t>JBK/HB/0356</t>
  </si>
  <si>
    <t>JBK/HB/0357</t>
  </si>
  <si>
    <t>JBK/HB/0358</t>
  </si>
  <si>
    <t>JBK/HB/0360</t>
  </si>
  <si>
    <t>JBK/HB/0361</t>
  </si>
  <si>
    <t>JBK/HB/0362</t>
  </si>
  <si>
    <t>JBK/HB/0363</t>
  </si>
  <si>
    <t>JBK/HB/0365</t>
  </si>
  <si>
    <t>JBK/HB/0366</t>
  </si>
  <si>
    <t>JBK/HB/0368</t>
  </si>
  <si>
    <t>JBK/HB/0370</t>
  </si>
  <si>
    <t>JBK/HB/0371</t>
  </si>
  <si>
    <t>JBK/HB/0373</t>
  </si>
  <si>
    <t>JBK/HB/0374</t>
  </si>
  <si>
    <t>JBK/HB/0375</t>
  </si>
  <si>
    <t>JBK/HB/0376</t>
  </si>
  <si>
    <t>JBK/HB/0377</t>
  </si>
  <si>
    <t>JBK/HB/0378</t>
  </si>
  <si>
    <t>JBK/HB/0382</t>
  </si>
  <si>
    <t>JBK/HB/0383</t>
  </si>
  <si>
    <t>JBK/HB/0384</t>
  </si>
  <si>
    <t>JBK/HB/0386</t>
  </si>
  <si>
    <t>JBK/HB/0399</t>
  </si>
  <si>
    <t>JBK/HB/0400</t>
  </si>
  <si>
    <t>JBK/HB/0401</t>
  </si>
  <si>
    <t>JBK/HB/0402</t>
  </si>
  <si>
    <t>JBK/HB/0403</t>
  </si>
  <si>
    <t>JBK/HB/0404</t>
  </si>
  <si>
    <t>JBK/HB/0405</t>
  </si>
  <si>
    <t>JBK/HB/0407</t>
  </si>
  <si>
    <t>JBK/HB/0410</t>
  </si>
  <si>
    <t>JBK/HB/0411</t>
  </si>
  <si>
    <t>JBK/HB/0412</t>
  </si>
  <si>
    <t>JBK/HB/0413</t>
  </si>
  <si>
    <t>JBK/HB/0414</t>
  </si>
  <si>
    <t>Rajinder Preet Kaur</t>
  </si>
  <si>
    <t>Rosewood-505</t>
  </si>
  <si>
    <t>Difference</t>
  </si>
  <si>
    <t>JBK/HB/0040</t>
  </si>
  <si>
    <t>JBK/HB/0122</t>
  </si>
  <si>
    <t>JBK/HB/0180</t>
  </si>
  <si>
    <t>JBK/HB/0186</t>
  </si>
  <si>
    <t>JBK/HB/0187</t>
  </si>
  <si>
    <t>JBK/HB/0289</t>
  </si>
  <si>
    <t>JBK/HB/0320</t>
  </si>
  <si>
    <t>JBK/HB/0329</t>
  </si>
  <si>
    <t>JBK/HB/0388</t>
  </si>
  <si>
    <t>JBK/HB/0391</t>
  </si>
  <si>
    <t>JBK/HB/0392</t>
  </si>
  <si>
    <t>JBK/HB/0393</t>
  </si>
  <si>
    <t>JBK/HB/0395</t>
  </si>
  <si>
    <t>JBK/HB/0396</t>
  </si>
  <si>
    <t>JBK/HB/0397</t>
  </si>
  <si>
    <t>JBK/HB/0398</t>
  </si>
  <si>
    <t>Sl No</t>
  </si>
  <si>
    <t>Claim No.</t>
  </si>
  <si>
    <t xml:space="preserve">Flat No. </t>
  </si>
  <si>
    <t>Interest @8%</t>
  </si>
  <si>
    <t>Total Claimed</t>
  </si>
  <si>
    <t>Claim Status</t>
  </si>
  <si>
    <t>New Claims after Approval</t>
  </si>
  <si>
    <t>Principal Amount Claimed</t>
  </si>
  <si>
    <t>Interest Claimed</t>
  </si>
  <si>
    <t>Principal Amount Admitted</t>
  </si>
  <si>
    <t>Total Amount Admitted</t>
  </si>
  <si>
    <t>Email Id</t>
  </si>
  <si>
    <t>Mob No.</t>
  </si>
  <si>
    <t>JBK/HB/0007</t>
  </si>
  <si>
    <t>Sunil Kumar Gupta</t>
  </si>
  <si>
    <t>Amber Gupta, Monika Gupta</t>
  </si>
  <si>
    <t>Ashok Kumar, Seema</t>
  </si>
  <si>
    <t>Dipti Prabha Yadav, Dr. Ravindra Kumar Yadav</t>
  </si>
  <si>
    <t>Pradeep Kumar, Disha Chaudhary</t>
  </si>
  <si>
    <t>Saema Nizam, Meeran Jahangir Ali Ahmed</t>
  </si>
  <si>
    <t>Debraj Kar, Monika Kar</t>
  </si>
  <si>
    <t>Dr. Anita Bansal, Dr. Anand Bansal</t>
  </si>
  <si>
    <t>Meghna Upadhyay, Hemant Dagar</t>
  </si>
  <si>
    <t>Manoj Ratna, Sonia Ratna</t>
  </si>
  <si>
    <t>Nandan Singh Negi, Swarupama Negi</t>
  </si>
  <si>
    <t>Rajesh Kohli, Atul Kumar Salhotra</t>
  </si>
  <si>
    <t>Amit Kumar Pathak, Poonam Pathak</t>
  </si>
  <si>
    <t>Amrit Kumar Singh, Manoranjan Kumar Singh</t>
  </si>
  <si>
    <t>Navmeet Singh Sahni, Tejinder Kaur Sahni</t>
  </si>
  <si>
    <t>Ranjeet Singh, Vipin Chauhan</t>
  </si>
  <si>
    <t>Jaya Shrivastava, Varun Kumar Shrivastava</t>
  </si>
  <si>
    <t>Mohammed Shahjahan, Nikhat Zubairi</t>
  </si>
  <si>
    <t>Ashwani Kumar Pathak, Priyamvada Sharma</t>
  </si>
  <si>
    <t>Aman Harish, Ambika Harish</t>
  </si>
  <si>
    <t>Jugul Kishor, Deepali Gupta</t>
  </si>
  <si>
    <t>Vivek Kr Singh, Kavita Singh</t>
  </si>
  <si>
    <t>Amit Kumar, Pammi</t>
  </si>
  <si>
    <t>Garima Periwal, Azad Periwal</t>
  </si>
  <si>
    <t>Pankaj Jain, Rekha Jain</t>
  </si>
  <si>
    <t>Shashi Kumar, Vijay Lakshmi</t>
  </si>
  <si>
    <t>Poonam Singh, Alok Singh</t>
  </si>
  <si>
    <t>Pravasi Bhushan, G V Vidya</t>
  </si>
  <si>
    <t>Vikas Srivastava, Akansha Srivastava</t>
  </si>
  <si>
    <t>Laxmi Devi, Manish Singh</t>
  </si>
  <si>
    <t>Manjari Gupta, Rajeev Kumar Gupta</t>
  </si>
  <si>
    <t>Rajesh Singhal, Shashi Singhal</t>
  </si>
  <si>
    <t>Asha Khurana, Sachin Khurana</t>
  </si>
  <si>
    <t>Kshitish Chandra Gaur, Sarita Gaur</t>
  </si>
  <si>
    <t>Sunder Sham Arora, Himanshu Arora</t>
  </si>
  <si>
    <t>Saurabh Arora, Himanshu Arora</t>
  </si>
  <si>
    <t>Gopal Singh, Sanju Singh</t>
  </si>
  <si>
    <t>Naveen Ghulati, Minu Ghulati</t>
  </si>
  <si>
    <t>Ankit Mittal, Mukesh Kumar Mittal</t>
  </si>
  <si>
    <t>Supriya Ghosh, Sweta Ghosh</t>
  </si>
  <si>
    <t>Ashutosh Gupta, Neelam Agrawal</t>
  </si>
  <si>
    <t>Ankur Kumar, Amresh Devi</t>
  </si>
  <si>
    <t>Sohan Sharma, Kanta Devi</t>
  </si>
  <si>
    <t>Rajiv Indolia, Seema Indolia</t>
  </si>
  <si>
    <t>Ramesh Chaudhary, Shagun Mangla</t>
  </si>
  <si>
    <t>Rajiv Kumar Devgan, Meenakshi</t>
  </si>
  <si>
    <t>Shyamaprasad Chakraborty, Jini Chakraborty</t>
  </si>
  <si>
    <t>Sadhna Gulati, Sanjeev Gulati</t>
  </si>
  <si>
    <t>Sanjay Kumar Tripathi, Kiran Tripathi</t>
  </si>
  <si>
    <t>Sanjeev Bhatnagar, Ruby Bhatnagar</t>
  </si>
  <si>
    <t>Vikash Kumar, Suman Kumari</t>
  </si>
  <si>
    <t>S K Bhati, Gaurav Bhati</t>
  </si>
  <si>
    <t>Vikash Chandra, Gitika Mishra</t>
  </si>
  <si>
    <t>Chinmoy Kundu, Swarna Kundu</t>
  </si>
  <si>
    <t>Kapil Narang, Pooja Narang</t>
  </si>
  <si>
    <t>Neelam Shukla, Anand Shukla</t>
  </si>
  <si>
    <t>Hemant Singh, Isha Singh</t>
  </si>
  <si>
    <t>Mamta Bhajanka, Jagdish Prasad Aggarwal</t>
  </si>
  <si>
    <t>Deepak Sharmaa, Neelu Sharma</t>
  </si>
  <si>
    <t>Vipul Kumar Pandey, Shila Devi</t>
  </si>
  <si>
    <t>Pooran Chandra Bhatt, Manju Bhatt</t>
  </si>
  <si>
    <t>Bal Krishan Mittal, Renu Mittal</t>
  </si>
  <si>
    <t>Kishor Kumar, Nimmi Dobhal</t>
  </si>
  <si>
    <t>Rajeev Kumar Singh, Reena Singh</t>
  </si>
  <si>
    <t>Mukesh Kumar Sundram, Savita Kumari</t>
  </si>
  <si>
    <t>Durlabh Chander Vasudeva, Nirmal Parbhakar Vasudeva</t>
  </si>
  <si>
    <t>Sukhdev Raj Devgan, Meenakshi</t>
  </si>
  <si>
    <t>Ajoy Kumar Singh, Kanchan Singh</t>
  </si>
  <si>
    <t>Anita Maid, Vimal Kumar</t>
  </si>
  <si>
    <t>Vijay Kumar, Krishna</t>
  </si>
  <si>
    <t>Renu Dubey, Ravinder Prasad Dubey</t>
  </si>
  <si>
    <t>Vinita Singh, Amit Singh</t>
  </si>
  <si>
    <t>Shyam Narayan Singh, Vandana Singh</t>
  </si>
  <si>
    <t>Manish Kumar Gupta, Shalini Gupta</t>
  </si>
  <si>
    <t>Bindu Agarwal, Vipul Kumar Agarwal</t>
  </si>
  <si>
    <t>Alok Bhatia, Deepa Bhatia</t>
  </si>
  <si>
    <t>Naveen Kumar Tyagi, Sonia Tyagi</t>
  </si>
  <si>
    <t>Arun Kumar, Sanjay Kumar</t>
  </si>
  <si>
    <t>Sumit Sood, Preeti Sood</t>
  </si>
  <si>
    <t>Bhupendra Singh Negi, Geeta Mehra</t>
  </si>
  <si>
    <t>Vipin Kumar Sharma, Mamta Sharma</t>
  </si>
  <si>
    <t>Kapil Chamoli, Deepak Chamoli</t>
  </si>
  <si>
    <t>Lokpal Singh Bisht, Beena Bisht</t>
  </si>
  <si>
    <t>Pradeep Kumar Gupta, Prachi Gupta</t>
  </si>
  <si>
    <t>Sanjeev Kumar Dass, Vishwajeet Das</t>
  </si>
  <si>
    <t>Veena Sinha, Vipul Kumar</t>
  </si>
  <si>
    <t>Vinod Kumar, Anita</t>
  </si>
  <si>
    <t>Manish Chopra, Jyoti</t>
  </si>
  <si>
    <t>Mohd Saghir, Razia Khanam</t>
  </si>
  <si>
    <t>Nafis A. Siddiqui, Hamida Khatun</t>
  </si>
  <si>
    <t>Krishdeep Singh Chadha, Kanwarjit Singh Chadha</t>
  </si>
  <si>
    <t>Kanwarjit Singh Chadha, Daljit Kaur Chadha</t>
  </si>
  <si>
    <t>Ashwani Kapoor, Vikas Kapoor</t>
  </si>
  <si>
    <t>Anju Kant, Kamal Kant</t>
  </si>
  <si>
    <t>Satya Devi Gupta, Pratyaksh Gupta</t>
  </si>
  <si>
    <t>Dr. Saurabh Chaturvedi, Dr. Sangeeta Chaturvedi</t>
  </si>
  <si>
    <t>Dinesh Kumar, Kshama Saraswat</t>
  </si>
  <si>
    <t>Nitin Kumar Varshney, Amit Kumar Varshney</t>
  </si>
  <si>
    <t xml:space="preserve">Shambhu Bandooni , Pushpa Bandooni </t>
  </si>
  <si>
    <t>Anamika Ranjan, Rajeev Kumar</t>
  </si>
  <si>
    <t>Nasim Akhtar, Shah Jahan</t>
  </si>
  <si>
    <t>Prachi Tomar, Vishal Rai</t>
  </si>
  <si>
    <t>Akhilesh Jain, Astha Jain</t>
  </si>
  <si>
    <t>Kavita Sood, Rajiv Sood</t>
  </si>
  <si>
    <t>Vipin Dhasmana, Lalita Dhasmana</t>
  </si>
  <si>
    <t xml:space="preserve">Jayendra Gaurav, Sita Singh </t>
  </si>
  <si>
    <t>Sayed Parvez Naqvi, Shabana Naqvi</t>
  </si>
  <si>
    <t>Amit Verma, Santosh Verma</t>
  </si>
  <si>
    <t>Moinak Kumar Moitra, Meeta Maitra</t>
  </si>
  <si>
    <t>Ashish Gupta, Priya Gupta</t>
  </si>
  <si>
    <t>Divya Verma, Rajpal Verma</t>
  </si>
  <si>
    <t>Anuj Kumar Dubey, Piyush Kumar Dubey</t>
  </si>
  <si>
    <t>Mahesh Harihar Beh, Ashwini Mahesh Behere</t>
  </si>
  <si>
    <t>Subhita Khatri, Hans Raj Khatri</t>
  </si>
  <si>
    <t>Mohd. Shezan, Shafiya</t>
  </si>
  <si>
    <t>Bhagirath Singh, Monika Rawat</t>
  </si>
  <si>
    <t>Lalita Kataria, Sharwan Kumar</t>
  </si>
  <si>
    <t>Suresh Sharma, Sudesh Sharma</t>
  </si>
  <si>
    <t>Bimla Rajat, Om Prakash</t>
  </si>
  <si>
    <t>Deepak Kumar, Monica Jaiswal</t>
  </si>
  <si>
    <t>Anantesh Verma, Meetu Arora</t>
  </si>
  <si>
    <t>Ajit Anurag, Snehlata Singh</t>
  </si>
  <si>
    <t>Vidhya Devi, Vinod Kumar Yadav</t>
  </si>
  <si>
    <t>Mohd Dilshad Khan, Uzma Khan</t>
  </si>
  <si>
    <t>Archana Tripathi, Jagdish Tripathi</t>
  </si>
  <si>
    <t>Amit Kumar Dwivedi, Jyoti Dixit</t>
  </si>
  <si>
    <t>Maj Praful Nangia, Smita Dutta Nangia</t>
  </si>
  <si>
    <t>Raghu Maharishi, Nidhi Kaushik</t>
  </si>
  <si>
    <t>Amit Singh, Priti Kalra</t>
  </si>
  <si>
    <t>Preeti, Dinesh Kumar Verma</t>
  </si>
  <si>
    <t>Sunny Tikoo, Sushma Tikoo</t>
  </si>
  <si>
    <t>Kewal Kishan Sadana, Ranjana Sadana</t>
  </si>
  <si>
    <t>Tantuj Singh, Raja Ram Singh</t>
  </si>
  <si>
    <t>Somnath Rajput, Uma Rani</t>
  </si>
  <si>
    <t>Rohit Prasad, Kirti Prasad</t>
  </si>
  <si>
    <t>Iqram Ali, Nuzhzt Parveen</t>
  </si>
  <si>
    <t>Dharamraj, Melaram</t>
  </si>
  <si>
    <t>Geetanjali Rane, Vishal Manchanda</t>
  </si>
  <si>
    <t>Vikas Mehrotra, Ritika Mehrotra</t>
  </si>
  <si>
    <t>Subrata Kumar Ghosh, Barnali Ghosh</t>
  </si>
  <si>
    <t>Yugantar Varshney, Madhu Varshney</t>
  </si>
  <si>
    <t>Saumitra Dey, Jaya Dey</t>
  </si>
  <si>
    <t>Ila Sharma, Nikhil Goswami</t>
  </si>
  <si>
    <t>Vipul Agarwal, Mukesh Agrawal</t>
  </si>
  <si>
    <t>Munna Lal Mittal, Rajendra Prasad Mittal</t>
  </si>
  <si>
    <t>Swaran Lata, Satpal Singh</t>
  </si>
  <si>
    <t>Shipra Sarkar, Tapas Kumar Sarkar</t>
  </si>
  <si>
    <t>Baishampayan Mandal, Vandana Mandal</t>
  </si>
  <si>
    <t>Annu Bisht, Rajinder Singh Bisht</t>
  </si>
  <si>
    <t>Vijay Krishna Shukla, Madhuri Shukla</t>
  </si>
  <si>
    <t>Manju Tiwari, Rakesh Kumar Tiwari</t>
  </si>
  <si>
    <t>Rahul Goswami, Pooja Sharma</t>
  </si>
  <si>
    <t>Charu Bhatla, Amit Maid</t>
  </si>
  <si>
    <t>Soumillya Sengupta, Arunima Sengupta</t>
  </si>
  <si>
    <t>Jagdish Prasad Aggarwal, Mamta Bhajanka</t>
  </si>
  <si>
    <t>Sanjai Kumar Jha, Boby Jha</t>
  </si>
  <si>
    <t>Rajat Puri, Meenakshi Puri</t>
  </si>
  <si>
    <t>Pramila Sood, Ravindra Pal Sood</t>
  </si>
  <si>
    <t>Koundinya Vishwa Deepak, Neelu</t>
  </si>
  <si>
    <t>Deepti Sharma, Arunesh Sharma</t>
  </si>
  <si>
    <t>Sanjeev Raina, Babita Raina</t>
  </si>
  <si>
    <t>Nidhi Sunil Tiwari, Sunil Tiwari</t>
  </si>
  <si>
    <t>Monika Mehta, Vipin Mehta</t>
  </si>
  <si>
    <t>P.V. Prabhakaran, Kallianikutty M</t>
  </si>
  <si>
    <t>Samson Simon, Parina Simon</t>
  </si>
  <si>
    <t>Manoj Kumar, Pooja</t>
  </si>
  <si>
    <t>Deepak Kumar Gupta, Manish Bindal</t>
  </si>
  <si>
    <t>Manasi Dey, Anup Kumar Dey</t>
  </si>
  <si>
    <t>Rajiv Sharma, Jagriti Sharma</t>
  </si>
  <si>
    <t>Anoj Kumar Singh, Kalpna Singh</t>
  </si>
  <si>
    <t>Dr. Anil Gupta, Dr. Neelam Gupta</t>
  </si>
  <si>
    <t>Tanmoy Mandal, Tania Mandal</t>
  </si>
  <si>
    <t>Asha Seth, Ashish Kumar</t>
  </si>
  <si>
    <t>Abhishek Chaudhary, Neeti Berwal</t>
  </si>
  <si>
    <t>Anshu Yadav, Abhijeet Singh Yadav</t>
  </si>
  <si>
    <t>Virender Kant Shankhla, Geeta Baranwal</t>
  </si>
  <si>
    <t>Ashish Chandra, Parul Chandra</t>
  </si>
  <si>
    <t>Sunil Nagar, Sunita Nagar</t>
  </si>
  <si>
    <t>Inderjeet Arora, Parveen Arora</t>
  </si>
  <si>
    <t>Ravi Gupta, Ritu Gupta</t>
  </si>
  <si>
    <t>Ramesh Chandra Goyal, Shashi Rani</t>
  </si>
  <si>
    <t>Bijay Kumar Jaiswal, Veena Jaiswal</t>
  </si>
  <si>
    <t>Gurpreet Chaudhary, Mohit Shukla</t>
  </si>
  <si>
    <t>Mayank Gupta, Deepali</t>
  </si>
  <si>
    <t>V Naveen Goud, Deepika Dangi</t>
  </si>
  <si>
    <t>Brijesh Kumar Srivastava, Sanjivee Srivastava</t>
  </si>
  <si>
    <t>Rekha Devi, Ashok Kumar</t>
  </si>
  <si>
    <t>Anup Kumar Tiwari, Manjula Tiwari</t>
  </si>
  <si>
    <t>Kumari Manju, Dr. Rashmi Kishore</t>
  </si>
  <si>
    <t>M V S S Narayan, M V Ls Padmavathi</t>
  </si>
  <si>
    <t>Kapil Kuchroo, Suman Lata Kuchroo</t>
  </si>
  <si>
    <t>Anurag, Meenakshi</t>
  </si>
  <si>
    <t>Raj Kumar Agrawal, Suman Devi</t>
  </si>
  <si>
    <t>Chander Prabha Gulati, Ajay Gulati</t>
  </si>
  <si>
    <t>Bala Rani, Ritesh Aggarwal</t>
  </si>
  <si>
    <t>Naresh Dayal Goel, Rani Goel</t>
  </si>
  <si>
    <t>Neelam Verma, Sanjay Verma</t>
  </si>
  <si>
    <t>Qazi Mohammad Yaseen, Afshan Anjum</t>
  </si>
  <si>
    <t>Dr Saurendra Das, Dr Natasha Das</t>
  </si>
  <si>
    <t>Dr. Saloni Kumari, Ajay Kumar</t>
  </si>
  <si>
    <t>Priya Bhardwaj, Raj Krishan Bhardwaj</t>
  </si>
  <si>
    <t>Gladstone David, R Monica</t>
  </si>
  <si>
    <t>Vishal Sharma, Monika Sharma</t>
  </si>
  <si>
    <t>Ashish Sharma, Pushpa Sharma</t>
  </si>
  <si>
    <t>Shashwat Singh, Mps Kaushik</t>
  </si>
  <si>
    <t>Satish Kumar</t>
  </si>
  <si>
    <t>Piyush Handa</t>
  </si>
  <si>
    <t>Amit Kumar Jain</t>
  </si>
  <si>
    <t xml:space="preserve">Avinash Chander Sharma ,  Rama Kumari Sharma </t>
  </si>
  <si>
    <t xml:space="preserve">Pawan Dubey, Ram Prakash Dubey </t>
  </si>
  <si>
    <t xml:space="preserve">Meenakshi Aggarwal </t>
  </si>
  <si>
    <t>Prakash Ranjan Patel, Anil Kumar Singh, Vikash Ranjan Patel</t>
  </si>
  <si>
    <t>Ankit Thakral, S.P Thakral, Kanta Thakral</t>
  </si>
  <si>
    <t>Ramesh Kumar Chugh, Saroj Chugh, Ayush Chugh</t>
  </si>
  <si>
    <t>Madan Gopal Sharma, Rishabh Dev Bhardwaj, Kavita Sharma</t>
  </si>
  <si>
    <t>Tanuj Kumar, Kushambi, Neelam Devi</t>
  </si>
  <si>
    <t>Allottees</t>
  </si>
  <si>
    <t>JBK/HB/0023</t>
  </si>
  <si>
    <t>Prem Singh Tomar</t>
  </si>
  <si>
    <t>JBK/HB/0065</t>
  </si>
  <si>
    <t>Abhishek Pandey &amp; Nisha Pandey</t>
  </si>
  <si>
    <t>JBK/HB/0066</t>
  </si>
  <si>
    <t>Kiran Gupta</t>
  </si>
  <si>
    <t>JBK/HB/0072</t>
  </si>
  <si>
    <t>Amit Asthana, Vertika Asthana</t>
  </si>
  <si>
    <t>JBK/HB/0085</t>
  </si>
  <si>
    <t>Arvind Kumar Gupta, Ruchi Gupta</t>
  </si>
  <si>
    <t>JBK/HB/0121</t>
  </si>
  <si>
    <t>Gaurav Agrawal And Isha Agrawal</t>
  </si>
  <si>
    <t>JBK/HB/0131</t>
  </si>
  <si>
    <t>JBK/HB/0132</t>
  </si>
  <si>
    <t>JBK/HB/0162</t>
  </si>
  <si>
    <t>Amit Gupta</t>
  </si>
  <si>
    <t>JBK/HB/0172</t>
  </si>
  <si>
    <t>Saket Agagwal</t>
  </si>
  <si>
    <t>JBK/HB/0184</t>
  </si>
  <si>
    <t>JBK/HB/0191</t>
  </si>
  <si>
    <t>Ramniwas Goyal, Amit Kumar Goyal &amp; Sandeep Goyal</t>
  </si>
  <si>
    <t>JBK/HB/0210</t>
  </si>
  <si>
    <t>JBK/HB/0212</t>
  </si>
  <si>
    <t>Daya Chand</t>
  </si>
  <si>
    <t>JBK/HB/0217</t>
  </si>
  <si>
    <t>Deepak Kumar Chakravarty , Purabi Chakravarty</t>
  </si>
  <si>
    <t>JBK/HB/0220</t>
  </si>
  <si>
    <t>JBK/HB/0221</t>
  </si>
  <si>
    <t>JBK/HB/0223</t>
  </si>
  <si>
    <t>Awanish Kumar Singh</t>
  </si>
  <si>
    <t>JBK/HB/0225</t>
  </si>
  <si>
    <t>Kapil Tiwari &amp; Richa Dubey</t>
  </si>
  <si>
    <t>JBK/HB/0230</t>
  </si>
  <si>
    <t>Alok Jain</t>
  </si>
  <si>
    <t>JBK/HB/0233</t>
  </si>
  <si>
    <t>JBK/HB/0236</t>
  </si>
  <si>
    <t>JBK/HB/0244</t>
  </si>
  <si>
    <t>JBK/HB/0265</t>
  </si>
  <si>
    <t>Nagmani Singh &amp; Neeta Singh</t>
  </si>
  <si>
    <t>JBK/HB/0272</t>
  </si>
  <si>
    <t>Nirdesh Saxena</t>
  </si>
  <si>
    <t>JBK/HB/0273</t>
  </si>
  <si>
    <t>Sameer Berry</t>
  </si>
  <si>
    <t>JBK/HB/0276</t>
  </si>
  <si>
    <t>JBK/HB/0277</t>
  </si>
  <si>
    <t>Satyajit Singh</t>
  </si>
  <si>
    <t>JBK/HB/0279</t>
  </si>
  <si>
    <t>JBK/HB/0287</t>
  </si>
  <si>
    <t>JBK/HB/0291</t>
  </si>
  <si>
    <t>Sanjeev Kumar Jha</t>
  </si>
  <si>
    <t>JBK/HB/0290</t>
  </si>
  <si>
    <t>Ravi Kumar Singh And Kumari Bandana</t>
  </si>
  <si>
    <t>JBK/HB/0295</t>
  </si>
  <si>
    <t>Dipali Kathuria &amp; Amandeep Singh Kathuria</t>
  </si>
  <si>
    <t>JBK/HB/0299</t>
  </si>
  <si>
    <t>Deepak Dewan</t>
  </si>
  <si>
    <t>JBK/HB/0315</t>
  </si>
  <si>
    <t>JBK/HB/0316</t>
  </si>
  <si>
    <t>JKM Infracon Pvt. Ltd.</t>
  </si>
  <si>
    <t>JBK/HB/0323</t>
  </si>
  <si>
    <t>Mukesh Kumar Sharma, Nidhi Sharma</t>
  </si>
  <si>
    <t>JBK/HB/0332</t>
  </si>
  <si>
    <t>Soneera Arya &amp; Sumit Arya</t>
  </si>
  <si>
    <t>JBK/HB/0341</t>
  </si>
  <si>
    <t>Manjistha Banerji</t>
  </si>
  <si>
    <t>JBK/HB/0343</t>
  </si>
  <si>
    <t>Ashish Satija, Renu Satija</t>
  </si>
  <si>
    <t>JBK/HB/0345</t>
  </si>
  <si>
    <t>Himanshu Kapoor, Gagan Kapoor</t>
  </si>
  <si>
    <t>JBK/HB/0348</t>
  </si>
  <si>
    <t>JBK/HB/0351</t>
  </si>
  <si>
    <t>JBK/HB/0353</t>
  </si>
  <si>
    <t>JBK/HB/0359</t>
  </si>
  <si>
    <t>Deepak Kumar</t>
  </si>
  <si>
    <t>JBK/HB/0364</t>
  </si>
  <si>
    <t>Rekha Rani</t>
  </si>
  <si>
    <t>JBK/HB/0367</t>
  </si>
  <si>
    <t>Raj Sethi, Gaurav Sethi</t>
  </si>
  <si>
    <t>JBK/HB/0369</t>
  </si>
  <si>
    <t>Blossom Josephine Thomas</t>
  </si>
  <si>
    <t>JBK/HB/0372</t>
  </si>
  <si>
    <t xml:space="preserve">Parag Varshney </t>
  </si>
  <si>
    <t>JBK/HB/0379</t>
  </si>
  <si>
    <t>Usha Singh</t>
  </si>
  <si>
    <t>JBK/HB/0380</t>
  </si>
  <si>
    <t>JBK/HB/0381</t>
  </si>
  <si>
    <t>Ravi Trivedi, Ankita Bajpai</t>
  </si>
  <si>
    <t>JBK/HB/0385</t>
  </si>
  <si>
    <t>JBK/HB/0387</t>
  </si>
  <si>
    <t>Rasheed Ahmed Khan</t>
  </si>
  <si>
    <t>JBK/HB/0390</t>
  </si>
  <si>
    <t>Rahul Bansal, Deepak Kumar Bansal</t>
  </si>
  <si>
    <t>JBK/HB/0389</t>
  </si>
  <si>
    <t>Sharda Aggarwal</t>
  </si>
  <si>
    <t>JBK/HB/0394</t>
  </si>
  <si>
    <t xml:space="preserve">Pawan Choudhary </t>
  </si>
  <si>
    <t>JBK/HB/0406</t>
  </si>
  <si>
    <t>JBK/HB/0408</t>
  </si>
  <si>
    <t>JBK/HB/0409</t>
  </si>
  <si>
    <t>JBK/HB/0054</t>
  </si>
  <si>
    <t>Sangeeta Garg, Mohan Lal Garg</t>
  </si>
  <si>
    <t>JBK/HB/0114</t>
  </si>
  <si>
    <t>JBK/HB/0155</t>
  </si>
  <si>
    <t>JBK/HB/0205</t>
  </si>
  <si>
    <t>Pawan Kumar</t>
  </si>
  <si>
    <t>JBK/HB/0268</t>
  </si>
  <si>
    <t>JBK/HB/0313</t>
  </si>
  <si>
    <t>Shrikant Pandey</t>
  </si>
  <si>
    <t>Ravi Kumar Singh</t>
  </si>
  <si>
    <t>Ashok Kumar Gupta</t>
  </si>
  <si>
    <t>Atul Kumar</t>
  </si>
  <si>
    <t>Nitesh Kumar Singh</t>
  </si>
  <si>
    <t>Sonal Singh</t>
  </si>
  <si>
    <t>niteshks05@gmail.com</t>
  </si>
  <si>
    <t>shashwat.com@gmail.com</t>
  </si>
  <si>
    <t>sharmaashish368@gmail.com</t>
  </si>
  <si>
    <t>sonalsingh2006@gmail.com</t>
  </si>
  <si>
    <t>Akash Jain</t>
  </si>
  <si>
    <t>akashjain_co@yahoo.co.in</t>
  </si>
  <si>
    <t>Dimple Kapur</t>
  </si>
  <si>
    <t>dimple.kapur86@gmail.com</t>
  </si>
  <si>
    <t>visheshmitruka71@gmail.com</t>
  </si>
  <si>
    <t>gdavid4766@irctc.com</t>
  </si>
  <si>
    <t>Amit Chhabra</t>
  </si>
  <si>
    <t>amit_chhabra5@yahoo.co.in</t>
  </si>
  <si>
    <t>Abhimanyu Singh</t>
  </si>
  <si>
    <t>abhimanyusingh159@yahoo.com</t>
  </si>
  <si>
    <t>Preeti Aggarwal</t>
  </si>
  <si>
    <t>preetiaggarwal.ca@gmail.com</t>
  </si>
  <si>
    <t>Vinayak Garg</t>
  </si>
  <si>
    <t>vinayak.garg@live.com</t>
  </si>
  <si>
    <t>Lalit Mohan</t>
  </si>
  <si>
    <t>lalit.mohan1976@gmail.com</t>
  </si>
  <si>
    <t>Bhm Tradelinks Pvt Ltd</t>
  </si>
  <si>
    <t>hemantagarwal1980@gmail.com</t>
  </si>
  <si>
    <t>saurendas47@gmail.com</t>
  </si>
  <si>
    <t>Sheikh Altaf Hussain</t>
  </si>
  <si>
    <t>8527240166, 7006802526</t>
  </si>
  <si>
    <t>Dr. Renuka</t>
  </si>
  <si>
    <t>dr.renuka186@gmail.com</t>
  </si>
  <si>
    <t>bhartiplastics1980@gmail.com</t>
  </si>
  <si>
    <t>Shashi Kant Kumar</t>
  </si>
  <si>
    <t>sunny.kant.kumar@gmail.com</t>
  </si>
  <si>
    <t>ritesh.icu@gmail.com</t>
  </si>
  <si>
    <t>Davesh Atri</t>
  </si>
  <si>
    <t>daveshatri@gmail.com</t>
  </si>
  <si>
    <t>Emmanuel Fuller</t>
  </si>
  <si>
    <t>email2efuller@gmail.com</t>
  </si>
  <si>
    <t>Brijesh Kumar Teotia, Krishna Devi</t>
  </si>
  <si>
    <t>bkteotia1598@gmail.com</t>
  </si>
  <si>
    <t>chanderprabha.gulati@yahoo.com</t>
  </si>
  <si>
    <t>Surinder Lamba</t>
  </si>
  <si>
    <t>Sagar Joshi</t>
  </si>
  <si>
    <t>sagar8688@gmail.com</t>
  </si>
  <si>
    <t>rajkumaragrawal2005@gmail.com</t>
  </si>
  <si>
    <t>Virender Kumar</t>
  </si>
  <si>
    <t>virendkum@gmail.com</t>
  </si>
  <si>
    <t>anurag.verma@gmail.com</t>
  </si>
  <si>
    <t>Sonika Khurana</t>
  </si>
  <si>
    <t>sonikakhurana11@gmail.com</t>
  </si>
  <si>
    <t>kapil_kuchroo@yahoo.co.in</t>
  </si>
  <si>
    <t>Tushar Kant Joshi, Devi Prasad Joshi</t>
  </si>
  <si>
    <t>tushar.2610@gmail.com</t>
  </si>
  <si>
    <t>Edwin Antonio Jeremian Fernandes</t>
  </si>
  <si>
    <t>edwinajfernandes@hotmail.com</t>
  </si>
  <si>
    <t>padmanarayan820@gmail.com</t>
  </si>
  <si>
    <t>dr.kmanju0101@gmail.com</t>
  </si>
  <si>
    <t>Nishit Jain</t>
  </si>
  <si>
    <t>koolnishy@gmail.com</t>
  </si>
  <si>
    <t>Premjit Chanda</t>
  </si>
  <si>
    <t>premjitc1971@gmail.com</t>
  </si>
  <si>
    <t>Yogendra Nath Ram, Usha Devi</t>
  </si>
  <si>
    <t>byogendra4095@gmail.com</t>
  </si>
  <si>
    <t>Rajeev Sharma, Anuradha Sharma</t>
  </si>
  <si>
    <t>Manoj Kumar Pandey</t>
  </si>
  <si>
    <t>capandeymanoj@gmail.com</t>
  </si>
  <si>
    <t>anup.rewa.it@gmail.com</t>
  </si>
  <si>
    <t>bksri11@gmail.com</t>
  </si>
  <si>
    <t>Shri Prakash Yadav</t>
  </si>
  <si>
    <t>sp_yadav_14@yahoo.co.in</t>
  </si>
  <si>
    <t>Prakash Bhatnagar</t>
  </si>
  <si>
    <t>bhatnagar576@gmail.com</t>
  </si>
  <si>
    <t>Abhishek Kumar Gupta</t>
  </si>
  <si>
    <t>abhishek85hbti@gmail.com</t>
  </si>
  <si>
    <t>Sanjay Oraon</t>
  </si>
  <si>
    <t>sanju.oraon@gmail.com</t>
  </si>
  <si>
    <t>Balwan</t>
  </si>
  <si>
    <t>balwanrohilla@gmail.com</t>
  </si>
  <si>
    <t>Awanita Mishra</t>
  </si>
  <si>
    <t>awanitaanand@gmail.com</t>
  </si>
  <si>
    <t>Divya Priyambada</t>
  </si>
  <si>
    <t>leo.abhishek@gmail.com</t>
  </si>
  <si>
    <t>naveen.351986@yahoo.com</t>
  </si>
  <si>
    <t>mayankkumar0786@gmail.com</t>
  </si>
  <si>
    <t>Hariom Mangal</t>
  </si>
  <si>
    <t>hariom.mangal@gmail.com</t>
  </si>
  <si>
    <t>Rajni Mangal</t>
  </si>
  <si>
    <t>Amrendra Kumar Choudhary</t>
  </si>
  <si>
    <t>mohitshukla1@gmail.com</t>
  </si>
  <si>
    <t>Amit Bajaj, Pooja</t>
  </si>
  <si>
    <t>Govind Singh</t>
  </si>
  <si>
    <t>Rajeev Ranjan</t>
  </si>
  <si>
    <t>Shiv Kumar Rathore</t>
  </si>
  <si>
    <t>Jyothi Bs</t>
  </si>
  <si>
    <t>Abhishek Gaur</t>
  </si>
  <si>
    <t>Prema Dhayani</t>
  </si>
  <si>
    <t>Ishita Singh</t>
  </si>
  <si>
    <t>Abhishek Kumar</t>
  </si>
  <si>
    <t>Ram Prakash, Shrey Sharma, Aayush Sharma</t>
  </si>
  <si>
    <t>Manmohan Anand</t>
  </si>
  <si>
    <t>Vijay Kumar Srivastava, Smita Srivastava</t>
  </si>
  <si>
    <t>Parul Rajput</t>
  </si>
  <si>
    <t>Seeta Ram</t>
  </si>
  <si>
    <t>Suniti Kumar Chakravorty</t>
  </si>
  <si>
    <t>Ashish Seth</t>
  </si>
  <si>
    <t>Ranjeet Kumar Ojha</t>
  </si>
  <si>
    <t>Vijay Prasad, Lalita Devi</t>
  </si>
  <si>
    <t>Som Prakash Pathak</t>
  </si>
  <si>
    <t>Deepthi Das</t>
  </si>
  <si>
    <t>Amit Dobhal</t>
  </si>
  <si>
    <t>Paridhi Bhando</t>
  </si>
  <si>
    <t>Jagdish Singh Karki</t>
  </si>
  <si>
    <t>Rajni Mangal, Hari Om Mangal</t>
  </si>
  <si>
    <t>Jatinderbir Singh</t>
  </si>
  <si>
    <t>Taruna Verma</t>
  </si>
  <si>
    <t>Pushkar Kumar</t>
  </si>
  <si>
    <t>Amit Thakur, Ankita Thakur</t>
  </si>
  <si>
    <t>Meena Bisht</t>
  </si>
  <si>
    <t>Meghna Ajay Sareen</t>
  </si>
  <si>
    <t>Nitin Rana</t>
  </si>
  <si>
    <t>Saleena Daphne Gupta</t>
  </si>
  <si>
    <t>Rakesh Harit</t>
  </si>
  <si>
    <t>Birendra Singh Verma</t>
  </si>
  <si>
    <t>Rinku Kumari</t>
  </si>
  <si>
    <t>Sandhya Gupta, Kapil Kumar</t>
  </si>
  <si>
    <t>Shyam Lal</t>
  </si>
  <si>
    <t>Manoj Singh Chauhan</t>
  </si>
  <si>
    <t>Vinod Kumar Azad</t>
  </si>
  <si>
    <t>Dinesh Gupta</t>
  </si>
  <si>
    <t>Deepa Joshi, Bhagwati Prasad Joshi</t>
  </si>
  <si>
    <t>Rajesh Ranjan</t>
  </si>
  <si>
    <t>Vijeta Tanwar</t>
  </si>
  <si>
    <t>Meenakshi Pandey</t>
  </si>
  <si>
    <t>Seema Gupta, Rakesh Chandra Gupta</t>
  </si>
  <si>
    <t>Manju Gupta, Vishnu Kumar Gupta</t>
  </si>
  <si>
    <t>Nitin Kumar, Anjul Sharma</t>
  </si>
  <si>
    <t>Sadhan Sharma</t>
  </si>
  <si>
    <t>Sudeep Goel, Meenakshi Goel</t>
  </si>
  <si>
    <t>Nitin Jain</t>
  </si>
  <si>
    <t>Vishnu Kumar Gupta, Manju Gupta</t>
  </si>
  <si>
    <t>Laxmi Gupta</t>
  </si>
  <si>
    <t>Rohit Kumar</t>
  </si>
  <si>
    <t>Vivek Saxena, Shikha Saxena</t>
  </si>
  <si>
    <t>Pranay Kumar Samanta</t>
  </si>
  <si>
    <t>Chandra Kishore Soni, Jyoti Soni</t>
  </si>
  <si>
    <t>Preeti Jain</t>
  </si>
  <si>
    <t>Gautam Jain</t>
  </si>
  <si>
    <t>Om Singh</t>
  </si>
  <si>
    <t>Samrat Chopra</t>
  </si>
  <si>
    <t>Yogesh Kumar Verma</t>
  </si>
  <si>
    <t>Saroj Kumar Jha, Bibha Jha</t>
  </si>
  <si>
    <t>Vinod Agarwal</t>
  </si>
  <si>
    <t>Lakshey Mehta</t>
  </si>
  <si>
    <t>Jyoti</t>
  </si>
  <si>
    <t>Kawaljeet Kaur Chawla</t>
  </si>
  <si>
    <t>Raghuraj Singh</t>
  </si>
  <si>
    <t>Rajeev Banerjee</t>
  </si>
  <si>
    <t>Dalip Sharma</t>
  </si>
  <si>
    <t>Surya Prakash</t>
  </si>
  <si>
    <t>Varun Kant</t>
  </si>
  <si>
    <t>Saurabh Arora</t>
  </si>
  <si>
    <t>Rajeev Kulshreshtha</t>
  </si>
  <si>
    <t>Neena Saxena</t>
  </si>
  <si>
    <t>Vani G D</t>
  </si>
  <si>
    <t>Vasudeva Talari</t>
  </si>
  <si>
    <t>Kamal Ranjan Sahoo, Chitralekha Sahoo</t>
  </si>
  <si>
    <t>Annu Bhatnagar</t>
  </si>
  <si>
    <t>K. Anoop Kumar</t>
  </si>
  <si>
    <t>Amit Bhatia</t>
  </si>
  <si>
    <t>Pooja Sethi</t>
  </si>
  <si>
    <t>Shail Srivastava, Rakesh Kumar Srivastava</t>
  </si>
  <si>
    <t>Mayank Tyagi, Poonam Tyagi</t>
  </si>
  <si>
    <t>Anoop Chaturvedi</t>
  </si>
  <si>
    <t>Sachin Khanna, Varima Khanna</t>
  </si>
  <si>
    <t>Vandana Sharma, Shyaamendra Sharma</t>
  </si>
  <si>
    <t>Nidhi Gupta</t>
  </si>
  <si>
    <t>Mohit Rastogi</t>
  </si>
  <si>
    <t>Manu Narang, Ritu Narang</t>
  </si>
  <si>
    <t>Mukesh Kumar Sundram</t>
  </si>
  <si>
    <t>Vijay Kumar, Nutan Sharma</t>
  </si>
  <si>
    <t>Sangeeta Singhal</t>
  </si>
  <si>
    <t>Vibha</t>
  </si>
  <si>
    <t>Vinod Kumar Dabral</t>
  </si>
  <si>
    <t>Sandeep Kumar Singh</t>
  </si>
  <si>
    <t>Chandra Bhan Vishwakarma</t>
  </si>
  <si>
    <t>Manoj Pratap Singh</t>
  </si>
  <si>
    <t>Subrata Sinha</t>
  </si>
  <si>
    <t>Ramjee Singh Yadav</t>
  </si>
  <si>
    <t>Ashish Bajpai</t>
  </si>
  <si>
    <t>Sunil Kumar</t>
  </si>
  <si>
    <t>Kundan Lal Pareya</t>
  </si>
  <si>
    <t>Ravi Kumar</t>
  </si>
  <si>
    <t>Ashok Sharma</t>
  </si>
  <si>
    <t>Dev Ashish Dewan</t>
  </si>
  <si>
    <t>Rajendra Prasad Tibrewal, Mina Tibrewal</t>
  </si>
  <si>
    <t>Nupur Nagpal</t>
  </si>
  <si>
    <t>Mithilesh Kumar</t>
  </si>
  <si>
    <t>Atul Sharma</t>
  </si>
  <si>
    <t>Jkm Infrstructure Private Limited</t>
  </si>
  <si>
    <t>Krishan Kumar Tanwar</t>
  </si>
  <si>
    <t>Anand Kumar Singh Parihar</t>
  </si>
  <si>
    <t>Shivangi Tuli</t>
  </si>
  <si>
    <t>Pallavi Makhija</t>
  </si>
  <si>
    <t>Sunil Kumar Kohli</t>
  </si>
  <si>
    <t>Dhananjay Kumar Dubey</t>
  </si>
  <si>
    <t>Anil Sharma</t>
  </si>
  <si>
    <t>Rakesh Kumar, Shobha</t>
  </si>
  <si>
    <t>Prashant Chauhan</t>
  </si>
  <si>
    <t>Vinay Kumar Singh Tomar</t>
  </si>
  <si>
    <t>Ravinder Gupta, Jyoti Gupta</t>
  </si>
  <si>
    <t>Farid Husain Kureshi</t>
  </si>
  <si>
    <t>Amita</t>
  </si>
  <si>
    <t>Devanand</t>
  </si>
  <si>
    <t>Akanksha Pandey</t>
  </si>
  <si>
    <t>Prashant Shekhar</t>
  </si>
  <si>
    <t>Puneet Mittal</t>
  </si>
  <si>
    <t>Sandip Jain</t>
  </si>
  <si>
    <t>Dinesh Kumar Bhatt</t>
  </si>
  <si>
    <t>Satyajit Kumar</t>
  </si>
  <si>
    <t>Rajesh Kumar</t>
  </si>
  <si>
    <t>Sanjay Kumar Sati</t>
  </si>
  <si>
    <t>Ankur Prasad</t>
  </si>
  <si>
    <t>Rajesh Batra</t>
  </si>
  <si>
    <t>Kumari Nisha</t>
  </si>
  <si>
    <t>Rajnish Kumar</t>
  </si>
  <si>
    <t>Vimla Josphin, Rani Kumar</t>
  </si>
  <si>
    <t>Satish Kumar Bhati</t>
  </si>
  <si>
    <t>Rajkumar Yadav</t>
  </si>
  <si>
    <t>Madhu Bala, Pawan Kumar</t>
  </si>
  <si>
    <t>Randhir Singh</t>
  </si>
  <si>
    <t>Basant Sharma</t>
  </si>
  <si>
    <t>Rajesh Kumar Nigam</t>
  </si>
  <si>
    <t>Sanjay Singh, Shalini Singh</t>
  </si>
  <si>
    <t>Shail Gupta</t>
  </si>
  <si>
    <t>Nishank Gupta</t>
  </si>
  <si>
    <t>Prity Gupta</t>
  </si>
  <si>
    <t>Md Eisa</t>
  </si>
  <si>
    <t>Neha Sharma, Sharat Sharma</t>
  </si>
  <si>
    <t>Asha Verma</t>
  </si>
  <si>
    <t>Abhinav Kaul, Shikha Khanduja Kaul</t>
  </si>
  <si>
    <t>Keshav Dev Sharma</t>
  </si>
  <si>
    <t>Rakhi Chaturvedi</t>
  </si>
  <si>
    <t>Alok Kumar</t>
  </si>
  <si>
    <t>Salman Khan</t>
  </si>
  <si>
    <t>Rafik Khan</t>
  </si>
  <si>
    <t>Richa Rani</t>
  </si>
  <si>
    <t>Prashant Gupta</t>
  </si>
  <si>
    <t>Pradeep Vats</t>
  </si>
  <si>
    <t>Anjana Vijayvergiya</t>
  </si>
  <si>
    <t>Shambhu Kumar Jha</t>
  </si>
  <si>
    <t>Shiv Shanker Upadhyay</t>
  </si>
  <si>
    <t>Vinod Kumar Yadav</t>
  </si>
  <si>
    <t>Nishant Tomar</t>
  </si>
  <si>
    <t>Raj Kumar Agrawal</t>
  </si>
  <si>
    <t>Lakshmi Sirisha Devineni</t>
  </si>
  <si>
    <t>Rahul Dev</t>
  </si>
  <si>
    <t>Lila Wati</t>
  </si>
  <si>
    <t>Satyandra Sharad</t>
  </si>
  <si>
    <t>Rajiv Kumar Dutta</t>
  </si>
  <si>
    <t>Sunita Dixit, Sabal Kumar Dixit</t>
  </si>
  <si>
    <t>Dipesh Gupta</t>
  </si>
  <si>
    <t>Tyagraj Iythal, Pratibha Kohli</t>
  </si>
  <si>
    <t>Mohit Kumar Arora</t>
  </si>
  <si>
    <t>Amritesh Kumar</t>
  </si>
  <si>
    <t>Naveen Kaul</t>
  </si>
  <si>
    <t>Gunjan Ahuja</t>
  </si>
  <si>
    <t>Sangeeta A Chopra</t>
  </si>
  <si>
    <t>Santosh Suri</t>
  </si>
  <si>
    <t>Deep Capital Management Pvt Ltd</t>
  </si>
  <si>
    <t>Sanjay Piarsingh Kharwal, Santosh Rawat</t>
  </si>
  <si>
    <t>Hira Lal (deceased) through LR Sushil Shali</t>
  </si>
  <si>
    <t>JBK/HB/0415</t>
  </si>
  <si>
    <t>JBK/HB/0416</t>
  </si>
  <si>
    <t>JBK/HB/0417</t>
  </si>
  <si>
    <t>JBK/HB/0418</t>
  </si>
  <si>
    <t>JBK/HB/0419</t>
  </si>
  <si>
    <t>JBK/HB/0420</t>
  </si>
  <si>
    <t>JBK/HB/0421</t>
  </si>
  <si>
    <t>JBK/HB/0422</t>
  </si>
  <si>
    <t>JBK/HB/0423</t>
  </si>
  <si>
    <t>JBK/HB/0424</t>
  </si>
  <si>
    <t>JBK/HB/0425</t>
  </si>
  <si>
    <t>JBK/HB/0426</t>
  </si>
  <si>
    <t>JBK/HB/0427</t>
  </si>
  <si>
    <t>JBK/HB/0428</t>
  </si>
  <si>
    <t>JBK/HB/0429</t>
  </si>
  <si>
    <t>JBK/HB/0430</t>
  </si>
  <si>
    <t>JBK/HB/0431</t>
  </si>
  <si>
    <t>JBK/HB/0432</t>
  </si>
  <si>
    <t>JBK/HB/0433</t>
  </si>
  <si>
    <t>JBK/HB/0434</t>
  </si>
  <si>
    <t>JBK/HB/0435</t>
  </si>
  <si>
    <t>JBK/HB/0436</t>
  </si>
  <si>
    <t>JBK/HB/0437</t>
  </si>
  <si>
    <t>JBK/HB/0438</t>
  </si>
  <si>
    <t>JBK/HB/0439</t>
  </si>
  <si>
    <t>JBK/HB/0440</t>
  </si>
  <si>
    <t>JBK/HB/0441</t>
  </si>
  <si>
    <t>JBK/HB/0442</t>
  </si>
  <si>
    <t>JBK/HB/0443</t>
  </si>
  <si>
    <t>JBK/HB/0444</t>
  </si>
  <si>
    <t>JBK/HB/0445</t>
  </si>
  <si>
    <t>JBK/HB/0446</t>
  </si>
  <si>
    <t>JBK/HB/0447</t>
  </si>
  <si>
    <t>JBK/HB/0448</t>
  </si>
  <si>
    <t>JBK/HB/0449</t>
  </si>
  <si>
    <t>JBK/HB/0450</t>
  </si>
  <si>
    <t>JBK/HB/0451</t>
  </si>
  <si>
    <t>JBK/HB/0452</t>
  </si>
  <si>
    <t>JBK/HB/0453</t>
  </si>
  <si>
    <t>JBK/HB/0454</t>
  </si>
  <si>
    <t>JBK/HB/0455</t>
  </si>
  <si>
    <t>JBK/HB/0456</t>
  </si>
  <si>
    <t>JBK/HB/0457</t>
  </si>
  <si>
    <t>JBK/HB/0458</t>
  </si>
  <si>
    <t>JBK/HB/0459</t>
  </si>
  <si>
    <t>JBK/HB/0460</t>
  </si>
  <si>
    <t>JBK/HB/0462</t>
  </si>
  <si>
    <t>JBK/HB/0463</t>
  </si>
  <si>
    <t>JBK/HB/0464</t>
  </si>
  <si>
    <t>JBK/HB/0465</t>
  </si>
  <si>
    <t>JBK/HB/0466</t>
  </si>
  <si>
    <t>JBK/HB/0467</t>
  </si>
  <si>
    <t>JBK/HB/0468</t>
  </si>
  <si>
    <t>JBK/HB/0469</t>
  </si>
  <si>
    <t>JBK/HB/0470</t>
  </si>
  <si>
    <t>JBK/HB/0471</t>
  </si>
  <si>
    <t>JBK/HB/0472</t>
  </si>
  <si>
    <t>JBK/HB/0473</t>
  </si>
  <si>
    <t>JBK/HB/0474</t>
  </si>
  <si>
    <t>JBK/HB/0475</t>
  </si>
  <si>
    <t>JBK/HB/0476</t>
  </si>
  <si>
    <t>JBK/HB/0477</t>
  </si>
  <si>
    <t>JBK/HB/0478</t>
  </si>
  <si>
    <t>JBK/HB/0479</t>
  </si>
  <si>
    <t>JBK/HB/0480</t>
  </si>
  <si>
    <t>JBK/HB/0481</t>
  </si>
  <si>
    <t>JBK/HB/0482</t>
  </si>
  <si>
    <t>JBK/HB/0483</t>
  </si>
  <si>
    <t>JBK/HB/0484</t>
  </si>
  <si>
    <t>JBK/HB/0485</t>
  </si>
  <si>
    <t>JBK/HB/0486</t>
  </si>
  <si>
    <t>JBK/HB/0487</t>
  </si>
  <si>
    <t>JBK/HB/0488</t>
  </si>
  <si>
    <t>JBK/HB/0489</t>
  </si>
  <si>
    <t>JBK/HB/0490</t>
  </si>
  <si>
    <t>JBK/HB/0491</t>
  </si>
  <si>
    <t>JBK/HB/0492</t>
  </si>
  <si>
    <t>JBK/HB/0493</t>
  </si>
  <si>
    <t>JBK/HB/0494</t>
  </si>
  <si>
    <t>JBK/HB/0495</t>
  </si>
  <si>
    <t>JBK/HB/0496</t>
  </si>
  <si>
    <t>JBK/HB/0497</t>
  </si>
  <si>
    <t>JBK/HB/0498</t>
  </si>
  <si>
    <t>JBK/HB/0499</t>
  </si>
  <si>
    <t>JBK/HB/0500</t>
  </si>
  <si>
    <t>JBK/HB/0501</t>
  </si>
  <si>
    <t>JBK/HB/0502</t>
  </si>
  <si>
    <t>JBK/HB/0503</t>
  </si>
  <si>
    <t>JBK/HB/0504</t>
  </si>
  <si>
    <t>JBK/HB/0505</t>
  </si>
  <si>
    <t>JBK/HB/0506</t>
  </si>
  <si>
    <t>JBK/HB/0507</t>
  </si>
  <si>
    <t>JBK/HB/0508</t>
  </si>
  <si>
    <t>JBK/HB/0509</t>
  </si>
  <si>
    <t>JBK/HB/0510</t>
  </si>
  <si>
    <t>JBK/HB/0511</t>
  </si>
  <si>
    <t>JBK/HB/0512</t>
  </si>
  <si>
    <t>JBK/HB/0513</t>
  </si>
  <si>
    <t>JBK/HB/0514</t>
  </si>
  <si>
    <t>JBK/HB/0515</t>
  </si>
  <si>
    <t>JBK/HB/0516</t>
  </si>
  <si>
    <t>JBK/HB/0517</t>
  </si>
  <si>
    <t>JBK/HB/0518</t>
  </si>
  <si>
    <t>Saurabh Sharma, Priyanka Sharma</t>
  </si>
  <si>
    <t>Sumit Joshi, Nimarta Joshi</t>
  </si>
  <si>
    <t>Ankit Manuja, Sunita Manuja</t>
  </si>
  <si>
    <t>Dr. Sadhana Chauhan, Dr. Gayatri Singh</t>
  </si>
  <si>
    <t>N S Nayar</t>
  </si>
  <si>
    <t>Amitabha Chaudhari</t>
  </si>
  <si>
    <t>Chandan Prasad</t>
  </si>
  <si>
    <t>Anuj Jain</t>
  </si>
  <si>
    <t>Girish Kumar Tiwari</t>
  </si>
  <si>
    <t>Vinay Kumar Jaiswal</t>
  </si>
  <si>
    <t>Ved Prakash</t>
  </si>
  <si>
    <t>Geeta Sahay</t>
  </si>
  <si>
    <t>Pankaj Sen Gupta</t>
  </si>
  <si>
    <t>Mukesh Kumar Sharma</t>
  </si>
  <si>
    <t>Deepak Gupta</t>
  </si>
  <si>
    <t>BHM Tradelinks Pvt Ltd.</t>
  </si>
  <si>
    <t>Meenakshi Sareen</t>
  </si>
  <si>
    <t>Narender Singh</t>
  </si>
  <si>
    <t>Jasbir Kaur</t>
  </si>
  <si>
    <t>Prem Kumar</t>
  </si>
  <si>
    <t>Krishan Kumar Garg</t>
  </si>
  <si>
    <t>Vinay Kumar Gupta</t>
  </si>
  <si>
    <t xml:space="preserve">Ashish Kasera </t>
  </si>
  <si>
    <t>Nafe Singh Bhardwaj</t>
  </si>
  <si>
    <t>Akhileshwar Tiwary</t>
  </si>
  <si>
    <t>Bashishth Narayan Singh</t>
  </si>
  <si>
    <t>cspawandubey@gmail.com</t>
  </si>
  <si>
    <t>ajay@ajayrattanco.com</t>
  </si>
  <si>
    <t>avinashsharma@hotmail.com</t>
  </si>
  <si>
    <t>myelinesatish@gmail.com</t>
  </si>
  <si>
    <t>piyushhandaa@gmail.com</t>
  </si>
  <si>
    <t>fca.amitjain@gmail.com</t>
  </si>
  <si>
    <t>arun2krana@hotmail.com</t>
  </si>
  <si>
    <t>ashok_dagar67@rediffmail.com</t>
  </si>
  <si>
    <t>ravipusad@gmail.com</t>
  </si>
  <si>
    <t>ra.mee180581@gmail.com</t>
  </si>
  <si>
    <t>megssareen@gmail.com</t>
  </si>
  <si>
    <t>nitinpsrana@gmail.com</t>
  </si>
  <si>
    <t>pradeepkuntal86@gmail.com</t>
  </si>
  <si>
    <t>rd_yadav2001@rediffmail.com</t>
  </si>
  <si>
    <t>debraj.kar@gmail.com</t>
  </si>
  <si>
    <t>dagarhemant@gmail.com</t>
  </si>
  <si>
    <t>prakash.patel9487@gmail.com</t>
  </si>
  <si>
    <t>ashwin.singh79@gmail.com</t>
  </si>
  <si>
    <t>rakesh.harit@gmail.com</t>
  </si>
  <si>
    <t>7500873956, 8266002982</t>
  </si>
  <si>
    <t>ashokrg07@gmail.com</t>
  </si>
  <si>
    <t>bsvcpwd@gmail.com</t>
  </si>
  <si>
    <t>mratna2209@gmail.com</t>
  </si>
  <si>
    <t>nsnegi59@gmail.com</t>
  </si>
  <si>
    <t>rahul27289@gmail.com</t>
  </si>
  <si>
    <t>rkinsurancehouse@gmail.com</t>
  </si>
  <si>
    <t>kapil_kumar27@yahoo.com</t>
  </si>
  <si>
    <t>amitpathak.contact@gmail.com</t>
  </si>
  <si>
    <t>mr.amritrathore@gmail.com</t>
  </si>
  <si>
    <t>8864828853 , 9508584286</t>
  </si>
  <si>
    <t>chauhan.man@gmail.com</t>
  </si>
  <si>
    <t>e.ranjeet@gmail.com</t>
  </si>
  <si>
    <t>vkazad@gmail.com</t>
  </si>
  <si>
    <t>varunsrivastava36@gmail.com</t>
  </si>
  <si>
    <t>shalu_beta@rediffmail.com</t>
  </si>
  <si>
    <t>sm.shahjahan@gmail.com</t>
  </si>
  <si>
    <t>ashwanipathak84@gmail.com</t>
  </si>
  <si>
    <t>soniapanwarmrt@gmail.com</t>
  </si>
  <si>
    <t>amanharish291@gmail.com</t>
  </si>
  <si>
    <t>atul103@gmail.com</t>
  </si>
  <si>
    <t>jugulkishor@gmail.com, dr.deepali06@gmail.com</t>
  </si>
  <si>
    <t>9717966545, 9911975922</t>
  </si>
  <si>
    <t>meenakshi.pandey2008@gmail.com</t>
  </si>
  <si>
    <t>rakeshchndra88@gmail.com</t>
  </si>
  <si>
    <t>ravisingh08@gmail.com</t>
  </si>
  <si>
    <t>reliancepackindia@gmail.com</t>
  </si>
  <si>
    <t>vivek.mech123@gmail.com</t>
  </si>
  <si>
    <t>akmalik78@gmail.com</t>
  </si>
  <si>
    <t>azadperiwal@yahoo.com</t>
  </si>
  <si>
    <t>manju.garg16@gmail.com</t>
  </si>
  <si>
    <t>nitinkks@gmail.com</t>
  </si>
  <si>
    <t>pjain332@gmail.com</t>
  </si>
  <si>
    <t>sadhansharma@gmail.com</t>
  </si>
  <si>
    <t>shakumar1978@gmail.com</t>
  </si>
  <si>
    <t>sudeep.goel@winmedicare.com</t>
  </si>
  <si>
    <t>nitin.dotnet@gmail.com</t>
  </si>
  <si>
    <t>abhishek_10dec@hotmail.com</t>
  </si>
  <si>
    <t>kiran.delhi@gmail.com</t>
  </si>
  <si>
    <t>ashishsingh0803@gmail.com</t>
  </si>
  <si>
    <t>9911676733, 7007430692</t>
  </si>
  <si>
    <t>pravasi.bhushan@gmail.com</t>
  </si>
  <si>
    <t>vikas4881@gmail.com</t>
  </si>
  <si>
    <t>cacs.vishnugupta@gmail.com</t>
  </si>
  <si>
    <t>dinesh.gupta2609@gmail.com</t>
  </si>
  <si>
    <t>asthana.amit@gmail.com</t>
  </si>
  <si>
    <t>rohit.kumar0803@gmail.com</t>
  </si>
  <si>
    <t>laxmidevi9098@gmail.com</t>
  </si>
  <si>
    <t>rajgupta123@gmail.com</t>
  </si>
  <si>
    <t>vicky_rnd@yahoo.com</t>
  </si>
  <si>
    <t>singhalrajesh1973@gmail.com</t>
  </si>
  <si>
    <t>ashakhurana23@gmail.com</t>
  </si>
  <si>
    <t>pranay.samanta.work@gmail.com</t>
  </si>
  <si>
    <t>soni.chandrakishore@gmail.com</t>
  </si>
  <si>
    <t>jskca01@yahoo.in</t>
  </si>
  <si>
    <t>gaur.kshitish@rediffmail.com</t>
  </si>
  <si>
    <t>nainomsingh@gmail.com</t>
  </si>
  <si>
    <t>samrat01@gmail.com</t>
  </si>
  <si>
    <t>saurabh.arora.6@gmail.com</t>
  </si>
  <si>
    <t>gopalsinghbuilder@gmail.com</t>
  </si>
  <si>
    <t>yors.yogesh@gmail.com</t>
  </si>
  <si>
    <t>jhasaroj037@gmail.com</t>
  </si>
  <si>
    <t>nghulati@gmail.com</t>
  </si>
  <si>
    <t>mukesh.k.mittal@gmail.com</t>
  </si>
  <si>
    <t>viynod@gmail.com</t>
  </si>
  <si>
    <t>9810193782, 9910193782</t>
  </si>
  <si>
    <t>mehta.lakshay@gmail.com</t>
  </si>
  <si>
    <t>supriya_gh76@yahoo.co.in</t>
  </si>
  <si>
    <t>ashutoshgupta709@gmail.com</t>
  </si>
  <si>
    <t>7983624299, 8126813922</t>
  </si>
  <si>
    <t>jyotichou7oct@gmail.com</t>
  </si>
  <si>
    <t>gurpreet.chawla1973@gmail.com, gurpreet.chawla@idbi.co.in</t>
  </si>
  <si>
    <t>rrsingh2008@gmail.com</t>
  </si>
  <si>
    <t>dalipsharma19@gmail.com</t>
  </si>
  <si>
    <t>sohanmudgal1983@gmail.com</t>
  </si>
  <si>
    <t>surya.prakash959@gmail.com</t>
  </si>
  <si>
    <t>ervarunkant@gmail.com</t>
  </si>
  <si>
    <t>rajeevkulshreshtha0@gmail.com</t>
  </si>
  <si>
    <t>rajiv.indolia@vvdntech.in</t>
  </si>
  <si>
    <t>ramesh1582@gmail.com</t>
  </si>
  <si>
    <t>manglamdrughouse@gmail.com</t>
  </si>
  <si>
    <t>hemantpratapsingh2006@gmail.com</t>
  </si>
  <si>
    <t>vanigdblr@gmail.com</t>
  </si>
  <si>
    <t>vasutalari@rediffmail.com</t>
  </si>
  <si>
    <t>kamalranjan246@gmail.com</t>
  </si>
  <si>
    <t>y2bhatnagar@gmail.com</t>
  </si>
  <si>
    <t>kanoopnair@rediffmail.com</t>
  </si>
  <si>
    <t>rajivdevgan7777@gmail.com</t>
  </si>
  <si>
    <t>gaurav_agrawal28@yahoo.com</t>
  </si>
  <si>
    <t>2003.abhi@gmail.com</t>
  </si>
  <si>
    <t>sp_chakraborty1@rediffmail.com</t>
  </si>
  <si>
    <t>cbvishwa@gmail.com</t>
  </si>
  <si>
    <t>gulati.gulati@yahoo.com</t>
  </si>
  <si>
    <t>Pkdesire29@gmail.com</t>
  </si>
  <si>
    <t>sanjay.impressive@gmail.com</t>
  </si>
  <si>
    <t>sansum09@gmail.com</t>
  </si>
  <si>
    <t>Vikash365@gmail.com</t>
  </si>
  <si>
    <t>rakeshail.42@gmail.com</t>
  </si>
  <si>
    <t>9958822557 , 8527382909</t>
  </si>
  <si>
    <t>skb9980@gmail.com</t>
  </si>
  <si>
    <t>chandravikash075@gmail.com</t>
  </si>
  <si>
    <t>chinmoykundu2013@gmail.com</t>
  </si>
  <si>
    <t>anoop76_99@hotmail.com</t>
  </si>
  <si>
    <t>sachin_khanna78@yahoo.co.in</t>
  </si>
  <si>
    <t>shyaamendra@yahoo.co.in</t>
  </si>
  <si>
    <t>rgupta1470@gmail.com</t>
  </si>
  <si>
    <t>9971544774, 
9711169906</t>
  </si>
  <si>
    <t>kapil.narang@gmail.com</t>
  </si>
  <si>
    <t>shub_shkl@yahoo.in</t>
  </si>
  <si>
    <t>mohitr1810@gmail.com</t>
  </si>
  <si>
    <t>manu.narang.82@gmail.com</t>
  </si>
  <si>
    <t>hemantsingh813@gmail.com</t>
  </si>
  <si>
    <t>mukeshsundram@gmail.com</t>
  </si>
  <si>
    <t>rainabhajanka@gmail.com</t>
  </si>
  <si>
    <t>deepakvsharma2005@yahoo.co.in</t>
  </si>
  <si>
    <t>sharma_vijayk@rediffmail.com</t>
  </si>
  <si>
    <t>vipul_20_86@yahoo.co.in</t>
  </si>
  <si>
    <t>singhal.as@gmail.com</t>
  </si>
  <si>
    <t>pcbhatt51@gmail.com</t>
  </si>
  <si>
    <t>bkbhaskarkumar5@gmail.com</t>
  </si>
  <si>
    <t>dabralvk@gmail.com</t>
  </si>
  <si>
    <t>balkrishanmittal31@gmail.com</t>
  </si>
  <si>
    <t>verma.smart@gmail.com</t>
  </si>
  <si>
    <t>dobhalkishor06@gmail.com</t>
  </si>
  <si>
    <t>8700450408, 
9899996044</t>
  </si>
  <si>
    <t>rajeevsingh_1966@rediffmail.com</t>
  </si>
  <si>
    <t>sandipsingh.2007@gmail.com</t>
  </si>
  <si>
    <t>manoj4xyg@gmail.com</t>
  </si>
  <si>
    <t>subrata18april@gmail.com</t>
  </si>
  <si>
    <t>ramjeeyadav1964@gmail.com</t>
  </si>
  <si>
    <t>email2aamit@gmail.com</t>
  </si>
  <si>
    <t>ashish1780@gmail.com</t>
  </si>
  <si>
    <t>sunil.mta@gmail.com</t>
  </si>
  <si>
    <t>9999077759 </t>
  </si>
  <si>
    <t>captpareya@yahoo.co.in</t>
  </si>
  <si>
    <t>ravikumar060186@gmail.com</t>
  </si>
  <si>
    <t>jollydewan@gmail.com</t>
  </si>
  <si>
    <t>dcvasudeva@gmail.com</t>
  </si>
  <si>
    <t>devgan_288@yahoo.co.in</t>
  </si>
  <si>
    <t>saketagarwal15@gmail.com</t>
  </si>
  <si>
    <t>kumarrohit74@gmail.com</t>
  </si>
  <si>
    <t>ajoy.k@hotmail.com</t>
  </si>
  <si>
    <t>chidvilas.sharma@gmail.com</t>
  </si>
  <si>
    <t>Vimal@ultiwise.in</t>
  </si>
  <si>
    <t>mit_kumar@hotmail.com</t>
  </si>
  <si>
    <t xml:space="preserve">vijay.nishka@gmail.com </t>
  </si>
  <si>
    <t>renud1973@gmail.com</t>
  </si>
  <si>
    <t>amit60a@gmail.com</t>
  </si>
  <si>
    <t>shyam.vandana@gmail.com</t>
  </si>
  <si>
    <t>jkminfracon@gmail.com</t>
  </si>
  <si>
    <t>gupta.manish@iiml.org</t>
  </si>
  <si>
    <t>anandsinghparihar@gmail.com</t>
  </si>
  <si>
    <t>spthakral08@gmail.com</t>
  </si>
  <si>
    <t>alokbhati@gmail.com</t>
  </si>
  <si>
    <t>amitgitian@gmail.com</t>
  </si>
  <si>
    <t>shivangituli68@gmail.com</t>
  </si>
  <si>
    <t>9911817500</t>
  </si>
  <si>
    <t>pallavimakhija@gmail.com</t>
  </si>
  <si>
    <t>tagsbsf@yahoo.co.in</t>
  </si>
  <si>
    <t>kohli.sunil.1961@gmail.com</t>
  </si>
  <si>
    <t>arunkumarasp73@gmail.com</t>
  </si>
  <si>
    <t>8340595609, 8729825175</t>
  </si>
  <si>
    <t>sumit.sood19@gmail.com</t>
  </si>
  <si>
    <t>bhupendra.negi@hotmail.com</t>
  </si>
  <si>
    <t>vipinmtj@gmail.com</t>
  </si>
  <si>
    <t>nishankg@hotmail.com</t>
  </si>
  <si>
    <t>9810001764</t>
  </si>
  <si>
    <t>Abdhesh.dubey@gmail.com</t>
  </si>
  <si>
    <t>Kapilchamoli@gmail.com</t>
  </si>
  <si>
    <t>bishtls62@gmail.com</t>
  </si>
  <si>
    <t>dkdubey1236@gmail.com</t>
  </si>
  <si>
    <t>kushgarg25@gmail.com</t>
  </si>
  <si>
    <t>Pradeep@rayinternational.net</t>
  </si>
  <si>
    <t>Keshavdev.s@gmail.com</t>
  </si>
  <si>
    <t>ku.rakesh@yahoo.com</t>
  </si>
  <si>
    <t>shajela@gmail.com</t>
  </si>
  <si>
    <t>swengp@gmail.com</t>
  </si>
  <si>
    <t>gloriousdc@yahoo.com</t>
  </si>
  <si>
    <t>tomarvinay@yahoo.com</t>
  </si>
  <si>
    <t>dass.sanjeev1985@gmail.com</t>
  </si>
  <si>
    <t>vipularyan@outlook.com</t>
  </si>
  <si>
    <t>vkay63@gmail.com</t>
  </si>
  <si>
    <t>deepakpurabi@yahoo.co.in</t>
  </si>
  <si>
    <t>chopraparveen785@gmail.com</t>
  </si>
  <si>
    <t>saghirmohd@gmail.com</t>
  </si>
  <si>
    <t>sumitjo@gmail.com</t>
  </si>
  <si>
    <t>7RavinderGupta@gmail.com</t>
  </si>
  <si>
    <t>faridkureshi@gmail.com</t>
  </si>
  <si>
    <t>awanishs3@gmail.com</t>
  </si>
  <si>
    <t>amitaashiwal298@gmail.com</t>
  </si>
  <si>
    <t>9810952109, 9911190163</t>
  </si>
  <si>
    <t>kapiltiwari08@gmail.com</t>
  </si>
  <si>
    <t>devanandpadha@gmail.com</t>
  </si>
  <si>
    <t>akanksha.mech.engg@gmail.com</t>
  </si>
  <si>
    <t>prashant.shekhar2@gmail.com</t>
  </si>
  <si>
    <t>puneet.me@gmail.com</t>
  </si>
  <si>
    <t>alokjain386@gmail.com</t>
  </si>
  <si>
    <t>siddiqui.nafis@yahoo.com</t>
  </si>
  <si>
    <t>drsadhana68@gmail.com</t>
  </si>
  <si>
    <t>ssipl@technogroupcompanies.com</t>
  </si>
  <si>
    <t>satyajitkumar2006@gmail.com</t>
  </si>
  <si>
    <t>ankitmanuja@gmail.com</t>
  </si>
  <si>
    <t>drkschadha@yahoo.com</t>
  </si>
  <si>
    <t>akapoor1979@gmail.com</t>
  </si>
  <si>
    <t>anju.kant@yahoo.com</t>
  </si>
  <si>
    <t>rajeshkukreti0910@gmail.com</t>
  </si>
  <si>
    <t>pratyaksh.18@gmail.com</t>
  </si>
  <si>
    <t>Vikas@bharatgroup.co.in</t>
  </si>
  <si>
    <t>thatzsanju@gmail.com</t>
  </si>
  <si>
    <t>ankurprasad@ymail.com</t>
  </si>
  <si>
    <t>saurabhchat@gmail.com</t>
  </si>
  <si>
    <t>rajeshbatra21@gmail.com</t>
  </si>
  <si>
    <t>saraswat.dinesh21@gmail.com</t>
  </si>
  <si>
    <t>atul.sgi@gmail.com</t>
  </si>
  <si>
    <t>nitinvarshneykiet@gmail.com; amitaryan2227@gmail.com</t>
  </si>
  <si>
    <t>sbandooniugc@gmail.com</t>
  </si>
  <si>
    <t>rajnish.guddu@gmail.com</t>
  </si>
  <si>
    <t>asmrajeevkr@gmail.com</t>
  </si>
  <si>
    <t>nasimakhtardelhi@gmail.com</t>
  </si>
  <si>
    <t>vishal17.rai@gmail.com</t>
  </si>
  <si>
    <t>ajainit@gmail.com</t>
  </si>
  <si>
    <t>akhilkr1585@gmail.com</t>
  </si>
  <si>
    <t>rsood_35@yahoo.co.in</t>
  </si>
  <si>
    <t>satishkumarbhatie205@gmail.com</t>
  </si>
  <si>
    <t>nagmanisingh.mani@outlook.com</t>
  </si>
  <si>
    <t>vipindhasmana1967@gmail.com</t>
  </si>
  <si>
    <t>pawanktanwar123@gmail.com</t>
  </si>
  <si>
    <t>randheer2004@gmail.com</t>
  </si>
  <si>
    <t>jayendra.gaurav@gmail.com</t>
  </si>
  <si>
    <t>erbasants@gmail.com</t>
  </si>
  <si>
    <t>nirdesh_saxena@hotmail.com</t>
  </si>
  <si>
    <t>sameer_berry@msn.com</t>
  </si>
  <si>
    <t>rajeshnigam86@gmail.com</t>
  </si>
  <si>
    <t>Al.ayan786@gmail.com</t>
  </si>
  <si>
    <t>sushilshali_india@yahoo.co.in</t>
  </si>
  <si>
    <t>mrsanjaysingh123@gmail.com</t>
  </si>
  <si>
    <t>amit.dlh@gmail.com</t>
  </si>
  <si>
    <t>moinakmoitra23@gmail.com</t>
  </si>
  <si>
    <t>9312400554</t>
  </si>
  <si>
    <t>agashishmnnit935@gmail.com</t>
  </si>
  <si>
    <t>9837052542</t>
  </si>
  <si>
    <t>mdeisajnu@gmail.com</t>
  </si>
  <si>
    <t>ravi.singh63106@gmail.com</t>
  </si>
  <si>
    <t>sanjivkumarjha@canarabank.com</t>
  </si>
  <si>
    <t>mohancnair12@gmail.com</t>
  </si>
  <si>
    <t>dossierindiadelhi@gmail.com</t>
  </si>
  <si>
    <t>9910305274, 
9311586209</t>
  </si>
  <si>
    <t>rajpalverma315@gmail.com</t>
  </si>
  <si>
    <t>amandeep.premier@yahoo.in</t>
  </si>
  <si>
    <t>snverma251@gmail.com</t>
  </si>
  <si>
    <t>abhikaul@gmail.com</t>
  </si>
  <si>
    <t>sanjaynewid@yahoo.com</t>
  </si>
  <si>
    <t>deepakdewan999@gmail.com</t>
  </si>
  <si>
    <t>rakhi_chaturvedi@yahoo.co.uk</t>
  </si>
  <si>
    <t>anuj.dubey@hotmail.com</t>
  </si>
  <si>
    <t>aloktrvd@gmail.com</t>
  </si>
  <si>
    <t>mhbehere@yahoo.com</t>
  </si>
  <si>
    <t>tech.salman@gmail.com</t>
  </si>
  <si>
    <t xml:space="preserve">Hansraj@inbox.ru </t>
  </si>
  <si>
    <t>shezan020214@gmail.com</t>
  </si>
  <si>
    <t>bhagirathrawat@gmail.com</t>
  </si>
  <si>
    <t>Rafikkhan30@gmail.com</t>
  </si>
  <si>
    <t>nko799414@gmail.com</t>
  </si>
  <si>
    <t>drpvats00@gmail.com</t>
  </si>
  <si>
    <t>shribjp16@gmail.com</t>
  </si>
  <si>
    <t>skkatariasdm@gmail.com</t>
  </si>
  <si>
    <t>sureshsharma2502@gmail.com</t>
  </si>
  <si>
    <t>naveenrajat7@gmail.com</t>
  </si>
  <si>
    <t>iobdeepak77@gmail.com</t>
  </si>
  <si>
    <t>anantesh@gmail.com</t>
  </si>
  <si>
    <t>ajit.anurag@rediffmail.com</t>
  </si>
  <si>
    <t>shivshanker.upadhyay78@gmail.com</t>
  </si>
  <si>
    <t>vkynatkhat@gmail.com</t>
  </si>
  <si>
    <t>tripathijagdish1@gmail.com</t>
  </si>
  <si>
    <t>gautamdks@gmail.com</t>
  </si>
  <si>
    <t>soneerad@gmail.com</t>
  </si>
  <si>
    <t>tomarorama@gmail.com</t>
  </si>
  <si>
    <t>lsirishad@gmail.com</t>
  </si>
  <si>
    <t>9618622950</t>
  </si>
  <si>
    <t>akd1280@gmail.com</t>
  </si>
  <si>
    <t>9811683844</t>
  </si>
  <si>
    <t>prafulnangia@gmail.com</t>
  </si>
  <si>
    <t>9920494131</t>
  </si>
  <si>
    <t>rah7raj@gmail.com</t>
  </si>
  <si>
    <t>raghumaharishi@gmail.com</t>
  </si>
  <si>
    <t>niwas.ram641@gmail.com</t>
  </si>
  <si>
    <t>manjisthab@gmail.com</t>
  </si>
  <si>
    <t>amithabib@gmail.com</t>
  </si>
  <si>
    <t>ashish_satija@hotmail.com</t>
  </si>
  <si>
    <t>rishabhbhardwaj1987@gmail.com</t>
  </si>
  <si>
    <t>himanshu.kapoor12@gmail.com</t>
  </si>
  <si>
    <t>satyandra.sharad@gmail.com</t>
  </si>
  <si>
    <t>lovya75@gmail.com</t>
  </si>
  <si>
    <t>singh15sk@gmail.com</t>
  </si>
  <si>
    <t>sunny_tikoo@outlook.com</t>
  </si>
  <si>
    <t>majorskdixit@gmail.com</t>
  </si>
  <si>
    <t>dipeshkgupta@gmail.com</t>
  </si>
  <si>
    <t>architectiythal@gmail.com</t>
  </si>
  <si>
    <t>kewal.sadana@yahoo.com</t>
  </si>
  <si>
    <t>ca_mohitarora@yahoo.com</t>
  </si>
  <si>
    <t>amriteshsaseee@gmail.com</t>
  </si>
  <si>
    <t>somnathrajput7@gmail.com</t>
  </si>
  <si>
    <t>deepakabes2006@gmail.com</t>
  </si>
  <si>
    <t>rohitprasad84@gmail.com</t>
  </si>
  <si>
    <t>8986171611</t>
  </si>
  <si>
    <t>abhijitmukherjee1412@gmail.com</t>
  </si>
  <si>
    <t>9560029659</t>
  </si>
  <si>
    <t>aoneenterprises83@gmail.com</t>
  </si>
  <si>
    <t>naveenkaul55@gmail.com</t>
  </si>
  <si>
    <t>rekhaa2909@gmail.com</t>
  </si>
  <si>
    <t>d85raj@gmail.com</t>
  </si>
  <si>
    <t>rajsethi0049@gmail.com</t>
  </si>
  <si>
    <t>vikasmehrotra204@yahoo.com</t>
  </si>
  <si>
    <t>blossom.thomas@gmail.com</t>
  </si>
  <si>
    <t>subrataghosh2u@gmail.com</t>
  </si>
  <si>
    <t>yug.varshney@gmail.com</t>
  </si>
  <si>
    <t>parag.varshney021183@gmail.com</t>
  </si>
  <si>
    <t>dsaumitra2004@yahoo.com</t>
  </si>
  <si>
    <t>lakshay.aahuja@gmail.com</t>
  </si>
  <si>
    <t>sangeetachopra1968@gmail.com</t>
  </si>
  <si>
    <t>9899336233, 9212032950</t>
  </si>
  <si>
    <t>santoshsuri84@gmail.com</t>
  </si>
  <si>
    <t>raviwith3veds@gmail.com , bajpai.mini@gmail.com</t>
  </si>
  <si>
    <t>rajatmittal95@gmail.com</t>
  </si>
  <si>
    <t>satpalchauhan59012@gmail.com</t>
  </si>
  <si>
    <t>amitthakur4@yahoo.co.in</t>
  </si>
  <si>
    <t>9873557442</t>
  </si>
  <si>
    <t>sarkar.shipra4@gmail.com</t>
  </si>
  <si>
    <t>9910428757</t>
  </si>
  <si>
    <t>rasheed.minwel@gmail.com</t>
  </si>
  <si>
    <t>9871091708</t>
  </si>
  <si>
    <t>jatinderbirsingh1983@gmail.com</t>
  </si>
  <si>
    <t>amitmaid@gmail.com</t>
  </si>
  <si>
    <t>sengupta23@gmail.com</t>
  </si>
  <si>
    <t>jagdish.agarwal@hotmail.com</t>
  </si>
  <si>
    <t>sanjaijh32@gmail.com</t>
  </si>
  <si>
    <t>rajatpuri2014@gmail.com</t>
  </si>
  <si>
    <t>rpsoodjaipur@gmail.com</t>
  </si>
  <si>
    <t>Koundinyadeepak@gmail.com</t>
  </si>
  <si>
    <t>9818634946</t>
  </si>
  <si>
    <t>saurabhs.iiitm@gmail.com</t>
  </si>
  <si>
    <t>aruneshsharma2010@rediffmail.com</t>
  </si>
  <si>
    <t>rainaitbp@gmail.com</t>
  </si>
  <si>
    <t>9818900788</t>
  </si>
  <si>
    <t>karki_jagdish@yahoo.com</t>
  </si>
  <si>
    <t>vipin212001@gmail.com</t>
  </si>
  <si>
    <t>pvprabhakaran1947@yahoo.in</t>
  </si>
  <si>
    <t>samsonsimon@hotmail.com</t>
  </si>
  <si>
    <t>manojkumar30672@gmail.com</t>
  </si>
  <si>
    <t>akd_232@yahoo.co.in</t>
  </si>
  <si>
    <t>bainter.rajiv@gmail.com</t>
  </si>
  <si>
    <t>singh_anoj@yahoo.com</t>
  </si>
  <si>
    <t>amit.dobhal@gmail.com</t>
  </si>
  <si>
    <t>dranilgupta65@gmail.com</t>
  </si>
  <si>
    <t>tanmoytaniamandal@gmail.com</t>
  </si>
  <si>
    <t>srsnegi65@gmail.com</t>
  </si>
  <si>
    <t>kranjeet2007@gmail.com</t>
  </si>
  <si>
    <t>seth.aashish@gmail.com</t>
  </si>
  <si>
    <t>chakravorthy2014@gmail.com</t>
  </si>
  <si>
    <t>abhijeet_598@yahoo.in</t>
  </si>
  <si>
    <t>parulrajput81@gmail.com</t>
  </si>
  <si>
    <t>virenshankhla@gmail.com</t>
  </si>
  <si>
    <t>powervks@gmail.com</t>
  </si>
  <si>
    <t>anand.mukund23@gmail.com</t>
  </si>
  <si>
    <t>snagar803@gmail.com</t>
  </si>
  <si>
    <t>rameshggoyal@gmail.com</t>
  </si>
  <si>
    <t>ishitasingh99999@gmail.com</t>
  </si>
  <si>
    <t>kumar_abhishek3@yahoo.com</t>
  </si>
  <si>
    <t>roshantata12@gmail.com</t>
  </si>
  <si>
    <t>khanarshad.r@gmail.com</t>
  </si>
  <si>
    <t>emkey.ntpc@gmail.com</t>
  </si>
  <si>
    <t>deepakart@gmail.com</t>
  </si>
  <si>
    <t>9810401584, 9810571497</t>
  </si>
  <si>
    <t>prasad.chandan@hotmail.com</t>
  </si>
  <si>
    <t>janardans007@gmail.com</t>
  </si>
  <si>
    <t>premkumar09@aol.in</t>
  </si>
  <si>
    <t>ranuamit@yahoo.co.in</t>
  </si>
  <si>
    <t>hariomgupta81@gmail.com</t>
  </si>
  <si>
    <t>drgktiwari@gmail.com</t>
  </si>
  <si>
    <t>learnerlancy@gmail.com</t>
  </si>
  <si>
    <t>asahay7@gmail.com</t>
  </si>
  <si>
    <t>anoopakhune@gmail.com</t>
  </si>
  <si>
    <t>sheena.sahni987@gmail.com</t>
  </si>
  <si>
    <t>pawan4gold@gmail.com</t>
  </si>
  <si>
    <t>vparkash011@gmail.com</t>
  </si>
  <si>
    <t>ashish.dewan123@gmail.com</t>
  </si>
  <si>
    <t>kgarg_co@hotmail.com</t>
  </si>
  <si>
    <t>nafesinghbhardwaj@yahoo.com</t>
  </si>
  <si>
    <t>dipendusingh1973@gmail.com</t>
  </si>
  <si>
    <t>9212527885, 9899931417</t>
  </si>
  <si>
    <t>1601.amit@gmail.com</t>
  </si>
  <si>
    <t>atulsharma24170@yahoo.com</t>
  </si>
  <si>
    <t>krishantanwar_99@yahoo.co.in</t>
  </si>
  <si>
    <t>vipulagarwal38@yahoo.in</t>
  </si>
  <si>
    <t>9999992516, 9821175923</t>
  </si>
  <si>
    <t>Devendra Upadhyay</t>
  </si>
  <si>
    <t>devendraupd2004@yahoo.co.in</t>
  </si>
  <si>
    <t>drskjha@rediffmail.com</t>
  </si>
  <si>
    <t>dilshadkhan25@gmail.com</t>
  </si>
  <si>
    <t>biley_2k@hotmail.com</t>
  </si>
  <si>
    <t>right2bisht@gmail.com</t>
  </si>
  <si>
    <t>vijay73shukla@gmail.com</t>
  </si>
  <si>
    <t>rahuldict@yahoo.com</t>
  </si>
  <si>
    <t>krpushkar@gmail.com</t>
  </si>
  <si>
    <t>sharmaashok1970a@gmail.com</t>
  </si>
  <si>
    <t>bashishthnsingh@gmail.com</t>
  </si>
  <si>
    <t>jainanuj31276@gmail.com</t>
  </si>
  <si>
    <t>vandana.jaiswal@gmail.com</t>
  </si>
  <si>
    <t>begrajashokkumar@gmail.com</t>
  </si>
  <si>
    <t>meenusanjeev@yahoo.co.in</t>
  </si>
  <si>
    <t>ervgupta@gmail.com</t>
  </si>
  <si>
    <t>kaseraashish7@gmail.com</t>
  </si>
  <si>
    <t>rajiv_r.sharma@yahoo.in</t>
  </si>
  <si>
    <t>Dilbara Bist</t>
  </si>
  <si>
    <t>vijendrasingh2006@gmail.com</t>
  </si>
  <si>
    <t>Birendra Singh Bisht</t>
  </si>
  <si>
    <t>Beena Sengar</t>
  </si>
  <si>
    <t>beenasengar02@gmail.com</t>
  </si>
  <si>
    <t>Nirmal Kumar Kathotia</t>
  </si>
  <si>
    <t>nirmalkumarkathotia@gmail.com</t>
  </si>
  <si>
    <t>Bishwajeet Kumar Singh</t>
  </si>
  <si>
    <t>Vishnu Sharma</t>
  </si>
  <si>
    <t>Garima Dhyani, Ashish Kumar Dhyani</t>
  </si>
  <si>
    <t>bishwajeet.singh@gmail.com</t>
  </si>
  <si>
    <t>Beena Agarwal, Arvind Aggarwal</t>
  </si>
  <si>
    <t>drbeenaagarwala@gmail.com</t>
  </si>
  <si>
    <t>patnaik.subhashree@gmail.com, sharma.vishnu@gmx.com</t>
  </si>
  <si>
    <t>Name</t>
  </si>
  <si>
    <t>Shandaliya Buildtech</t>
  </si>
  <si>
    <t>jitendra.3061973@gov.in</t>
  </si>
  <si>
    <t>Core Technologies</t>
  </si>
  <si>
    <t>psinha.1989@gmail.com</t>
  </si>
  <si>
    <t>Accord Enterprises</t>
  </si>
  <si>
    <t>anil4ani24@gmail.com</t>
  </si>
  <si>
    <t>Pradha Infratech Private Limited</t>
  </si>
  <si>
    <t>pradhainfratech@gmail.com</t>
  </si>
  <si>
    <t>G. N. Interiors</t>
  </si>
  <si>
    <t>sales@gninteriors.in</t>
  </si>
  <si>
    <t>M/s Engineering Consortium Company</t>
  </si>
  <si>
    <t xml:space="preserve">engineeringconsortium2018@gmail.com </t>
  </si>
  <si>
    <t>A.S. Traders</t>
  </si>
  <si>
    <t>Sunshine Buildtech India</t>
  </si>
  <si>
    <t>sunshinebuildtechindia@gmail.com</t>
  </si>
  <si>
    <t>Pranav Tiwari</t>
  </si>
  <si>
    <t>pppranavt107@gmail.com</t>
  </si>
  <si>
    <t>Rahul Chaudhary</t>
  </si>
  <si>
    <t>rahulangelnami@gmail.com</t>
  </si>
  <si>
    <t>Intellicity Business Park Private Limited</t>
  </si>
  <si>
    <t>intellicitycirp@gmail.com</t>
  </si>
  <si>
    <t>9560073569, 7379522522</t>
  </si>
  <si>
    <t>jkminfracon@gmail.com, jkmipl@gmail.com</t>
  </si>
  <si>
    <t>JKM Infrastructure Pvt. Ltd.</t>
  </si>
  <si>
    <t>Admitted</t>
  </si>
  <si>
    <t>nsn_tech@yahoo.co.in</t>
  </si>
  <si>
    <t>sujata.kain@gmail.com</t>
  </si>
  <si>
    <t>naresh.nim@gmail.com</t>
  </si>
  <si>
    <t>burman2005@gmail.com</t>
  </si>
  <si>
    <t>sppathak75@yahoo.in</t>
  </si>
  <si>
    <t>8860082219, +1-3364575802</t>
  </si>
  <si>
    <t>govind1067@gmail.com</t>
  </si>
  <si>
    <t>rajiv_dutta@hotmail.com</t>
  </si>
  <si>
    <t>gaura428@gmail.com</t>
  </si>
  <si>
    <t>spslamba@gmail.com</t>
  </si>
  <si>
    <t>rajeevranjan10@rediffmail.com</t>
  </si>
  <si>
    <t>9718509992, 9810030468</t>
  </si>
  <si>
    <t>Anil Kumar Sharma, Narender Kumar Sharma, Sangeeta Sharma</t>
  </si>
  <si>
    <t>anilanaysharma@gmail.com</t>
  </si>
  <si>
    <t>Rekha, Naresh Kumar</t>
  </si>
  <si>
    <t>Sujata Kain and Dinesh Kumar</t>
  </si>
  <si>
    <t>Rajiv Ranjan Sharma, Nira Sharma</t>
  </si>
  <si>
    <t>Janardan Singh, Neetu Singh</t>
  </si>
  <si>
    <t>Kanchan Dewan, Ashish Dewan</t>
  </si>
  <si>
    <t>Kazma Khanam, Arshad Rasheed</t>
  </si>
  <si>
    <t>Sandeep Gupta, Hariom Gupta</t>
  </si>
  <si>
    <t>9871236540, 9868560080</t>
  </si>
  <si>
    <t>Remarks</t>
  </si>
  <si>
    <t>JBK/HB/0519</t>
  </si>
  <si>
    <t>JBK/HB/0520</t>
  </si>
  <si>
    <t>JBK/HB/0521</t>
  </si>
  <si>
    <t>JBK/HB/0522</t>
  </si>
  <si>
    <t>JBK/HB/0523</t>
  </si>
  <si>
    <t>JBK/HB/0524</t>
  </si>
  <si>
    <t>JBK/HB/0525</t>
  </si>
  <si>
    <t>JBK/HB/0527</t>
  </si>
  <si>
    <t>JBK/HB/0528</t>
  </si>
  <si>
    <t>JBK/HB/0529</t>
  </si>
  <si>
    <t>JBK/HB/0530</t>
  </si>
  <si>
    <t>JBK/HB/0531</t>
  </si>
  <si>
    <t>JBK/HB/0532</t>
  </si>
  <si>
    <t>JBK/HB/0533</t>
  </si>
  <si>
    <t>JBK/HB/0534</t>
  </si>
  <si>
    <t>JBK/HB/0535</t>
  </si>
  <si>
    <t>JBK/HB/0536</t>
  </si>
  <si>
    <t>JBK/HB/0537</t>
  </si>
  <si>
    <t>JBK/HB/0538</t>
  </si>
  <si>
    <t>JBK/HB/0539</t>
  </si>
  <si>
    <t>JBK/HB/0540</t>
  </si>
  <si>
    <t>JBK/HB/0541</t>
  </si>
  <si>
    <t>JBK/HB/0542</t>
  </si>
  <si>
    <t>JBK/HB/0543</t>
  </si>
  <si>
    <t>JBK/HB/0544</t>
  </si>
  <si>
    <t>JBK/HB/0545</t>
  </si>
  <si>
    <t>JBK/HB/0546</t>
  </si>
  <si>
    <t>JBK/HB/0547</t>
  </si>
  <si>
    <t>JBK/HB/0548</t>
  </si>
  <si>
    <t>JBK/HB/0549</t>
  </si>
  <si>
    <t>JBK/HB/0550</t>
  </si>
  <si>
    <t>JBK/HB/0551</t>
  </si>
  <si>
    <t>Sunil Kumar Singh, Usha</t>
  </si>
  <si>
    <t>Creditors</t>
  </si>
  <si>
    <t>9953166234, 8860948012</t>
  </si>
  <si>
    <t>Akash Tripathi, Anushri Tripathi</t>
  </si>
  <si>
    <t>tripathi.akash@gmail.com</t>
  </si>
  <si>
    <t>7838083029, 9899699444</t>
  </si>
  <si>
    <t>Rajiv Sharma, Anita Sharma</t>
  </si>
  <si>
    <t>Sandeep Saini, Ashish Panwar</t>
  </si>
  <si>
    <t>saini.rke@gmail.com</t>
  </si>
  <si>
    <t>jskca01@gmail.com</t>
  </si>
  <si>
    <t>rakeshtiwarime04@gmail.com</t>
  </si>
  <si>
    <t>tanuj.cs@gmail.com</t>
  </si>
  <si>
    <t>nidhitiwari@live.com , archsuniltiwari@gmail.com</t>
  </si>
  <si>
    <t>atul3108@gmail.com</t>
  </si>
  <si>
    <t>D K S Gautam &amp; Manju Singh</t>
  </si>
  <si>
    <t>shivam_titan@yahoo.com</t>
  </si>
  <si>
    <t>inderjeeta139@gmail.com, rachem45@gmail.com</t>
  </si>
  <si>
    <t>Manisha Rawat</t>
  </si>
  <si>
    <t>rawat.manisha14@gmail.com</t>
  </si>
  <si>
    <t>Ram Dhiraj Yadav</t>
  </si>
  <si>
    <t>Meenu Grover Sharma, Sanjay Sharma</t>
  </si>
  <si>
    <t>aayushsharma4848@gmail.com</t>
  </si>
  <si>
    <t>Pradeep Negi, Amita Negi</t>
  </si>
  <si>
    <t>prashantdubey78@yahoo.com</t>
  </si>
  <si>
    <t>pummaagra@gmail.com</t>
  </si>
  <si>
    <t>pramodkjha123@gmail.com</t>
  </si>
  <si>
    <t>premchand510@yahoo.in</t>
  </si>
  <si>
    <t>rajivsharmaa2310@gmail.com</t>
  </si>
  <si>
    <t>Rajneesh Kumar, Shweta Kumari</t>
  </si>
  <si>
    <t>rajneeshweta@gmail.com</t>
  </si>
  <si>
    <t>Surjeet Sharan</t>
  </si>
  <si>
    <t>Geetanjali Mehrotra, Utsav Mehrotra</t>
  </si>
  <si>
    <t>9582108449, 8668724507</t>
  </si>
  <si>
    <t>Ankush Pandey, Monika Pandey</t>
  </si>
  <si>
    <t>pbhando@gmail.com</t>
  </si>
  <si>
    <t>Abhijit Mukherjee, Shaswati Mukherjee</t>
  </si>
  <si>
    <t>ishan.kejriwal123@gmail.com</t>
  </si>
  <si>
    <t>Sanjeev Kumar, Hari Ram</t>
  </si>
  <si>
    <t>advocate.sanjeevkumar03@gmail.com</t>
  </si>
  <si>
    <t xml:space="preserve">Email Sent </t>
  </si>
  <si>
    <t>Reply Recd</t>
  </si>
  <si>
    <t>9811516227, 9999170824</t>
  </si>
  <si>
    <t>( +1) 571-439-9708</t>
  </si>
  <si>
    <t>ambersoftdeveloper@gmail.com, monikagupta329@gmail.com</t>
  </si>
  <si>
    <t>Arun Kumar Rana</t>
  </si>
  <si>
    <t>pravesh.kumar.civil@gmail.com</t>
  </si>
  <si>
    <t>9971202432, 9870353323</t>
  </si>
  <si>
    <t>Pravesh Kumar, Sushma Thakur</t>
  </si>
  <si>
    <t>Prakash Ranjan Patel</t>
  </si>
  <si>
    <t>9831915518, 9917969966</t>
  </si>
  <si>
    <t>Rajendra Prasad, Rahul Sharma</t>
  </si>
  <si>
    <t>shyamlal124b@gmail.com</t>
  </si>
  <si>
    <t>navmeet.sahni@gmail.com</t>
  </si>
  <si>
    <t>9350022979 , 8800697699</t>
  </si>
  <si>
    <t>8630327320, 6392886828</t>
  </si>
  <si>
    <t>9846895698, 9854051025</t>
  </si>
  <si>
    <t>vijayprasad1965@rediffmail.com</t>
  </si>
  <si>
    <t>ashaseth67@gmail.com</t>
  </si>
  <si>
    <t>9968096142 , 7011012587</t>
  </si>
  <si>
    <t>seetaram6877@gmail.com</t>
  </si>
  <si>
    <t>9313676870 , 9810287121</t>
  </si>
  <si>
    <t>dcgupta7547@gmail.com</t>
  </si>
  <si>
    <t>jdhayani1955@yahoo.com</t>
  </si>
  <si>
    <t>jyothi.seemab@gmail.com</t>
  </si>
  <si>
    <t>shiv440@gmail.com</t>
  </si>
  <si>
    <t>amitbajajworldboy@gmail.com</t>
  </si>
  <si>
    <t>9990863810 , 7701816146</t>
  </si>
  <si>
    <t>mayanktyagi19902@gmail.com , mayanktyagi@mssl.motherson.com</t>
  </si>
  <si>
    <t>9818997432 , 9818568877</t>
  </si>
  <si>
    <t>9023022231 , 9417600731</t>
  </si>
  <si>
    <t>Arun Kumar Verma, Tarun Verma alias (Tarun Kumar)</t>
  </si>
  <si>
    <t>9315024875 , 7838594959</t>
  </si>
  <si>
    <t>61452191780 (incorrect in Form CA)</t>
  </si>
  <si>
    <t>Ashok Kumar Gupta (HUF)</t>
  </si>
  <si>
    <t xml:space="preserve">S. Hajela &amp; Sons  (HUF) through its Karta Sudhanshu Hajela </t>
  </si>
  <si>
    <t>9911000095 , 9899646695</t>
  </si>
  <si>
    <t>9711441094 , 8178545331</t>
  </si>
  <si>
    <t>raj.hry.1986@gmail.com</t>
  </si>
  <si>
    <t>sanjkharwal@gmail.com , santoshrawat1982@gmail.com</t>
  </si>
  <si>
    <t>satyajit_singh@idbi.co.in , satyajit.sing@gmail.com</t>
  </si>
  <si>
    <t>gurpreet.chawla1973@gmail.com ; rajinderpreetk@gmail.com</t>
  </si>
  <si>
    <t>Late Nandan Prasad Gupta through LR Ashok Kumar Gupta (HUF)</t>
  </si>
  <si>
    <t>Sobha Nair, M C Nair</t>
  </si>
  <si>
    <t>9313065404 , 9810368773</t>
  </si>
  <si>
    <t>9810927081 , 9205737376</t>
  </si>
  <si>
    <t>9413514353 , (+7)9688046246</t>
  </si>
  <si>
    <t>prashantgupta14@gmail.com</t>
  </si>
  <si>
    <t>8920829515, 8800305790 , 9871153516</t>
  </si>
  <si>
    <t>9990762976 , 9312978254</t>
  </si>
  <si>
    <t>9474959574 , 9149939673</t>
  </si>
  <si>
    <t>chughguru321@gmail.com</t>
  </si>
  <si>
    <t>mukki1976@gmail.com , 
nidhis1976@gmail.com</t>
  </si>
  <si>
    <t>9871079994 , 
9999048683</t>
  </si>
  <si>
    <t>9891406565 , 9891005418</t>
  </si>
  <si>
    <t>9717999159 , 9718188716</t>
  </si>
  <si>
    <t>9899239008 , 
9711849008</t>
  </si>
  <si>
    <t>9560873030 , 9958233030</t>
  </si>
  <si>
    <t>tantuj.s@gmail.com</t>
  </si>
  <si>
    <t>9987022277 , 9968532247</t>
  </si>
  <si>
    <t>9967017258 , 9971491866</t>
  </si>
  <si>
    <t>vishalmanchanda.ca@gmail.com , geetrane@gmail.com</t>
  </si>
  <si>
    <t>nikhilgoswami2611@gmail.com</t>
  </si>
  <si>
    <t>8802469548 , 9899469848</t>
  </si>
  <si>
    <t>svermatn@rediffmail.com ,  shekharverma@aimil.com</t>
  </si>
  <si>
    <t>(+)65 91475504 , 983715874</t>
  </si>
  <si>
    <t>JBK/HB/0552</t>
  </si>
  <si>
    <t>JBK/HB/0553</t>
  </si>
  <si>
    <t>JBK/HB/0554</t>
  </si>
  <si>
    <t>JBK/HB/0555</t>
  </si>
  <si>
    <t>JBK/HB/0556</t>
  </si>
  <si>
    <t>JBK/HB/0557</t>
  </si>
  <si>
    <t>JBK/HB/0558</t>
  </si>
  <si>
    <t>JBK/HB/0559</t>
  </si>
  <si>
    <t>JBK/HB/0560</t>
  </si>
  <si>
    <t>JBK/HB/0561</t>
  </si>
  <si>
    <t>JBK/HB/0562</t>
  </si>
  <si>
    <t>JBK/HB/0563</t>
  </si>
  <si>
    <t>JBK/HB/0564</t>
  </si>
  <si>
    <t>JBK/HB/0565</t>
  </si>
  <si>
    <t>JBK/HB/0566</t>
  </si>
  <si>
    <t>JBK/HB/0567</t>
  </si>
  <si>
    <t>JBK/HB/0568</t>
  </si>
  <si>
    <t>JBK/HB/0569</t>
  </si>
  <si>
    <t>JBK/HB/0570</t>
  </si>
  <si>
    <t>JBK/HB/0571</t>
  </si>
  <si>
    <t>JBK/HB/0573</t>
  </si>
  <si>
    <t>JBK/HB/0574</t>
  </si>
  <si>
    <t>JBK/HB/0575</t>
  </si>
  <si>
    <t>JBK/HB/0576</t>
  </si>
  <si>
    <t>Sent On</t>
  </si>
  <si>
    <t>Vinod Chawla, Aman Chawla</t>
  </si>
  <si>
    <t>chawla.ashwani@gmail.com</t>
  </si>
  <si>
    <t>(+1) 2032973294</t>
  </si>
  <si>
    <t>9971599579 , 8860889619</t>
  </si>
  <si>
    <t>9871037312 , 9871427212</t>
  </si>
  <si>
    <t>9005649730 , 9454255388</t>
  </si>
  <si>
    <t>berwalabhishek@yahoo.com</t>
  </si>
  <si>
    <t>7827774558 , 7836016726</t>
  </si>
  <si>
    <t>p.goel71@yahoo.com , djsheizwood@yahoo.com</t>
  </si>
  <si>
    <t>surjeet_sharan@rediffmail.com</t>
  </si>
  <si>
    <t>altafbsf@gmail.com , visitarooj@gmail.com</t>
  </si>
  <si>
    <t>sadiyayaseen@gmail.com , qaziae77@gmail.com</t>
  </si>
  <si>
    <t>doc.ajaykumar@gmail.com , drsalonibsf@yahoo.co.in</t>
  </si>
  <si>
    <t>9911858702 , 9911139509</t>
  </si>
  <si>
    <t>9891292028 , 9716240551</t>
  </si>
  <si>
    <t>Narendera Mitruka, Sulochana Devi Mitruka, Mohit</t>
  </si>
  <si>
    <t>patnaik.subhashree@gmail.com , sharma.vishnu@gmx.com</t>
  </si>
  <si>
    <t>akd_garima2004@yahoo.co.in , abhimanshudhyani@gmail.com</t>
  </si>
  <si>
    <t>9899996093 , 9410396263</t>
  </si>
  <si>
    <t>9968139773 , 9968139783</t>
  </si>
  <si>
    <t>pankajsengupta2007@gmail.com</t>
  </si>
  <si>
    <t>9811697373 , 9868155759</t>
  </si>
  <si>
    <t>jkminfracon@gmail.com , jkmipl@gmail.com</t>
  </si>
  <si>
    <t>Satyapal Singh,Kiran</t>
  </si>
  <si>
    <t>lalitchauhan951@gmail.com ,  satyapalsingh9100@gmail.com</t>
  </si>
  <si>
    <t>9871529293 , 9891796066</t>
  </si>
  <si>
    <t>9013271471 , 9971584350</t>
  </si>
  <si>
    <t>8196061602 , 9501936512</t>
  </si>
  <si>
    <t>mehrotrautsav@gmail.com , geetanjali.bhatnagar86@gmail.com</t>
  </si>
  <si>
    <t>8988339593 , 7339890645</t>
  </si>
  <si>
    <t>tamanna.mishra23@gmail.com</t>
  </si>
  <si>
    <t>Prem Chand, Ashwani Sharma, Dhirendra Kumar</t>
  </si>
  <si>
    <t>anandmdms@gmail.com</t>
  </si>
  <si>
    <t>Rachna Sindhal, Ruby Sindhal</t>
  </si>
  <si>
    <t>ravikumar.sindhal@gmail.com</t>
  </si>
  <si>
    <t>8130682240 , 9818924579</t>
  </si>
  <si>
    <t>Damayanti Devi, Koundinya Vishwa Deepak</t>
  </si>
  <si>
    <t>Rohit Dobhal</t>
  </si>
  <si>
    <t>Pradeep Shukla, Saloni Shukla</t>
  </si>
  <si>
    <t>praadip.shukla@gmail.com</t>
  </si>
  <si>
    <t>rksingh@bsia.co.in</t>
  </si>
  <si>
    <t>manmohan.kohli@gmail.com</t>
  </si>
  <si>
    <t>ayogmotors@gmail.com</t>
  </si>
  <si>
    <t>Rajiv Kumar Singh</t>
  </si>
  <si>
    <t>Commercial Tax Department, Uttar Pradesh</t>
  </si>
  <si>
    <t>Designation</t>
  </si>
  <si>
    <t>Deputy Manager-CRM</t>
  </si>
  <si>
    <t>Assistant Manager-Legal</t>
  </si>
  <si>
    <t>Proof of Claim by a Workman or an Employee</t>
  </si>
  <si>
    <t>deepthinegi@gmail.com</t>
  </si>
  <si>
    <t>Deepthi Kalyani</t>
  </si>
  <si>
    <t>Manju Kohli</t>
  </si>
  <si>
    <t>Sunil Kumar Kapoor, Madhu Kapoor</t>
  </si>
  <si>
    <t>sunil_kapoor89@yahoo.com</t>
  </si>
  <si>
    <t>9690717674 , 9891424120</t>
  </si>
  <si>
    <t>JBK/HB/0577</t>
  </si>
  <si>
    <t>JBK/HB/0578</t>
  </si>
  <si>
    <t>JBK/HB/0579</t>
  </si>
  <si>
    <t>JBK/HB/0580</t>
  </si>
  <si>
    <t>JBK/HB/0581</t>
  </si>
  <si>
    <t>JBK/HB/0582</t>
  </si>
  <si>
    <t>JBK/HB/0583</t>
  </si>
  <si>
    <t>JBK/HB/0584</t>
  </si>
  <si>
    <t>JBK/HB/0585</t>
  </si>
  <si>
    <t>JBK/HB/0586</t>
  </si>
  <si>
    <t>Sunaina dubey</t>
  </si>
  <si>
    <t>Replied on</t>
  </si>
  <si>
    <t>Varsha Sharma, Prabhat Kumar Sharma</t>
  </si>
  <si>
    <t>JBK/HB/0587</t>
  </si>
  <si>
    <t>Praveen Kumar, Lalitesh</t>
  </si>
  <si>
    <t>Dipendu Kumar Singh, Annika Singh</t>
  </si>
  <si>
    <t>JBK/HB/0588</t>
  </si>
  <si>
    <t>samgupta1983@gmail.com</t>
  </si>
  <si>
    <t>Prabhat Kumar Saraswat, Rekha Devi</t>
  </si>
  <si>
    <t>Ritesh Kumar Rana</t>
  </si>
  <si>
    <t>ritesh_rana70@yahoo.com</t>
  </si>
  <si>
    <t>Sujata Dubey, Neelima Mishra</t>
  </si>
  <si>
    <t>JBK/HB/0589</t>
  </si>
  <si>
    <t>caftab003@gmail.com , dharambir086@gmail.com</t>
  </si>
  <si>
    <t>Noida Power Company Limited</t>
  </si>
  <si>
    <t>JBK/OC/001</t>
  </si>
  <si>
    <t>JBK/OC/002</t>
  </si>
  <si>
    <t>JBK/OC/003</t>
  </si>
  <si>
    <t>JBK/OC/004</t>
  </si>
  <si>
    <t>JBK/OC/005</t>
  </si>
  <si>
    <t>JBK/OC/006</t>
  </si>
  <si>
    <t>JBK/OC/007</t>
  </si>
  <si>
    <t>JBK/OC/008</t>
  </si>
  <si>
    <t>JBK/OC/009</t>
  </si>
  <si>
    <t>JBK/OC/010</t>
  </si>
  <si>
    <t>FORM B - Operational Creditors</t>
  </si>
  <si>
    <t>JBK/HB/0590</t>
  </si>
  <si>
    <t>Prashant Dubey, Capt. Raj Narin Dubey, Sunaina Dubey</t>
  </si>
  <si>
    <t>JBK/HB/0591</t>
  </si>
  <si>
    <t>JBK/HB/0592</t>
  </si>
  <si>
    <t>Amit Chakraborty, Nivedita Chakraborty</t>
  </si>
  <si>
    <t>getamitonline@gmail.com</t>
  </si>
  <si>
    <t>JBK/HB/0593</t>
  </si>
  <si>
    <t>JBK/HB/0594</t>
  </si>
  <si>
    <t>OLD As Per Form-C</t>
  </si>
  <si>
    <t>Ram Niwas Mogha, Kamlesh</t>
  </si>
  <si>
    <t>mogha89@gmail.com</t>
  </si>
  <si>
    <t>JBK/HB/0595</t>
  </si>
  <si>
    <t>drhimanshuvashistha@gmail.com, drhimanshu.ncdc@gmail.com</t>
  </si>
  <si>
    <t>Usha Sharma</t>
  </si>
  <si>
    <t>9899871717 , 9219733379</t>
  </si>
  <si>
    <t>JBK/HB/0596</t>
  </si>
  <si>
    <t>Isha Khanna</t>
  </si>
  <si>
    <t>isha1501@gmail.com</t>
  </si>
  <si>
    <t>9873096056 , 9711745520</t>
  </si>
  <si>
    <t>sourabhbansal19@yahoo.com</t>
  </si>
  <si>
    <t>Sameer Sales Pvt. Ltd.</t>
  </si>
  <si>
    <t>premkumarbhardwaj@hotmail.com</t>
  </si>
  <si>
    <t>JBK/HB/0597</t>
  </si>
  <si>
    <t>JBK/HB/0598</t>
  </si>
  <si>
    <t>JBK/HB/0599</t>
  </si>
  <si>
    <t>JBK/HB/0600</t>
  </si>
  <si>
    <t>Hemant Walia</t>
  </si>
  <si>
    <t>As Per Form-B</t>
  </si>
  <si>
    <t>Claims after Approval</t>
  </si>
  <si>
    <t>As Per Form-CA</t>
  </si>
  <si>
    <t>As Per Form-D</t>
  </si>
  <si>
    <t>As Per Form-C</t>
  </si>
  <si>
    <t>JBK/HB/0601</t>
  </si>
  <si>
    <t>hemantwalia@gmail.com</t>
  </si>
  <si>
    <t>Promila Kumari, Lancy</t>
  </si>
  <si>
    <t>Nityanand Tiwari</t>
  </si>
  <si>
    <t>nishu1327@hotmail.com</t>
  </si>
  <si>
    <t>Pramod Kumar Jha</t>
  </si>
  <si>
    <t>sk.tanwar65@gmail.com</t>
  </si>
  <si>
    <t>9899585881 , 9958892773</t>
  </si>
  <si>
    <t>Meena Tanwar, Surinder Kumar Tanwar</t>
  </si>
  <si>
    <t>Anju Singh, Late Rameshwar Singh</t>
  </si>
  <si>
    <t>anu55abhi@gmail.com</t>
  </si>
  <si>
    <t>Deepak Garg, Himani Garg</t>
  </si>
  <si>
    <t>dg.garg@gmail.com</t>
  </si>
  <si>
    <t>amresh_singh3530@yahoo.com</t>
  </si>
  <si>
    <t>Amaresh Kumar Singh</t>
  </si>
  <si>
    <t>Sourabh Bansal, Sukh Darshan</t>
  </si>
  <si>
    <t>bsingh.net@gmail.com</t>
  </si>
  <si>
    <t>Bhupendra Singh, Harpreet Kaur</t>
  </si>
  <si>
    <t>Nisha Dhariwal</t>
  </si>
  <si>
    <t>mkdhariwal21@gmail.com</t>
  </si>
  <si>
    <t>Vinay Kumar Mishra, Sandhya Mishra</t>
  </si>
  <si>
    <t>Atul Marwah</t>
  </si>
  <si>
    <t>atulm@vfsglobal.com</t>
  </si>
  <si>
    <t>0971(0) 585049034</t>
  </si>
  <si>
    <t>Maha Prabhu Choudhary</t>
  </si>
  <si>
    <t>9818101335 , 9899079749</t>
  </si>
  <si>
    <t>mpchy92@gmail.com</t>
  </si>
  <si>
    <t>maheshwarinavin71@gmail.com</t>
  </si>
  <si>
    <t>Maheshwari Marbles Industries</t>
  </si>
  <si>
    <t>Ashok Arora</t>
  </si>
  <si>
    <t>FEC Engineering Project Pvt. Ltd.</t>
  </si>
  <si>
    <t>Hemant Pratap Singh, Reena Singh</t>
  </si>
  <si>
    <t>Manju Mutreja</t>
  </si>
  <si>
    <t>rajagems2115@gmail.com</t>
  </si>
  <si>
    <t>vinay.mishra@jubilantconsumer.com</t>
  </si>
  <si>
    <t xml:space="preserve">7827984906
</t>
  </si>
  <si>
    <t>ranjanbharti@gmail.com</t>
  </si>
  <si>
    <t>Ranjan Kumar Bharti</t>
  </si>
  <si>
    <t>8130140603 , 9871013476</t>
  </si>
  <si>
    <t>aasthamutreja12@gmail.com</t>
  </si>
  <si>
    <t>bansalvishal1985@gmail.com</t>
  </si>
  <si>
    <t>Shri Radhika Tiles and Steel</t>
  </si>
  <si>
    <t>tehranmotors12@gmail.com</t>
  </si>
  <si>
    <t>Kamal Trading Co.</t>
  </si>
  <si>
    <t>kamaltracompany@gmail.com</t>
  </si>
  <si>
    <t>Angad Arora</t>
  </si>
  <si>
    <t>Kartik Kakar, Pooja Khanna</t>
  </si>
  <si>
    <t>kartikkakar@gmail.com</t>
  </si>
  <si>
    <t>angadarora93@gmail.com</t>
  </si>
  <si>
    <t>gparbudh@gmail.com</t>
  </si>
  <si>
    <t>9416131103, 9999702144</t>
  </si>
  <si>
    <t>Sunita Goyat, Ved Prakash Goyat, Parbudh Goyat</t>
  </si>
  <si>
    <t>yatin.gandhi.vit@gmail.com</t>
  </si>
  <si>
    <t>Alka Gandhi</t>
  </si>
  <si>
    <t>JBK/HB/0602</t>
  </si>
  <si>
    <t>Rachit Garg</t>
  </si>
  <si>
    <t>asiantrading007@hotmail.com</t>
  </si>
  <si>
    <t>Sushma Arora</t>
  </si>
  <si>
    <t>pardeeparora48@gmail.com</t>
  </si>
  <si>
    <t>skchopra@fecgroup.co.in</t>
  </si>
  <si>
    <t>M/s Tehran Motors</t>
  </si>
  <si>
    <t>M/s Jolly Motors</t>
  </si>
  <si>
    <t>Accounts - DGM</t>
  </si>
  <si>
    <t>Accounts - Executive</t>
  </si>
  <si>
    <t>Accounts - Assistant Manager</t>
  </si>
  <si>
    <t>kuldeepbhandari14jan@gmail.com</t>
  </si>
  <si>
    <t>Kuldeep Singh Bhandari</t>
  </si>
  <si>
    <t>Late Vinay Kumar Jaiswal through Vandana Jaiswal</t>
  </si>
  <si>
    <t>Prathmesh Chandra Kaushik</t>
  </si>
  <si>
    <t>9718975756 , 9158084646</t>
  </si>
  <si>
    <t>raushank82@gmail.com , pratham.ibs@gmail.com</t>
  </si>
  <si>
    <t>spconst@gmail.com</t>
  </si>
  <si>
    <t>M/s S P Construction</t>
  </si>
  <si>
    <t>JBK/HB/0603</t>
  </si>
  <si>
    <t>JBK/HB/0604</t>
  </si>
  <si>
    <t>JBK/HB/0605</t>
  </si>
  <si>
    <t>JBK/HB/0606</t>
  </si>
  <si>
    <t>JBK/HB/0607</t>
  </si>
  <si>
    <t>JBK/HB/0608</t>
  </si>
  <si>
    <t>JBK/HB/0609</t>
  </si>
  <si>
    <t>JBK/HB/0610</t>
  </si>
  <si>
    <t>JBK/HB/0611</t>
  </si>
  <si>
    <t>JBK/HB/0612</t>
  </si>
  <si>
    <t>JBK/HB/0613</t>
  </si>
  <si>
    <t>JBK/HB/0614</t>
  </si>
  <si>
    <t>JBK/HB/0615</t>
  </si>
  <si>
    <t>JBK/HB/0616</t>
  </si>
  <si>
    <t>JBK/HB/0617</t>
  </si>
  <si>
    <t>JBK/HB/0618</t>
  </si>
  <si>
    <t>JBK/HB/0619</t>
  </si>
  <si>
    <t>JBK/HB/0620</t>
  </si>
  <si>
    <t>JBK/HB/0621</t>
  </si>
  <si>
    <t>JBK/HB/0622</t>
  </si>
  <si>
    <t>JBK/HB/0623</t>
  </si>
  <si>
    <t>JBK/HB/0624</t>
  </si>
  <si>
    <t>JBK/HB/0625</t>
  </si>
  <si>
    <t>JBK/HB/0626</t>
  </si>
  <si>
    <t>JBK/HB/0627</t>
  </si>
  <si>
    <t>JBK/HB/0628</t>
  </si>
  <si>
    <t>JBK/HB/0629</t>
  </si>
  <si>
    <t>JBK/HB/0630</t>
  </si>
  <si>
    <t>JBK/HB/0631</t>
  </si>
  <si>
    <t>JBK/HB/0632</t>
  </si>
  <si>
    <t>JBK/HB/0633</t>
  </si>
  <si>
    <t>JBK/HB/0634</t>
  </si>
  <si>
    <t>JBK/HB/0635</t>
  </si>
  <si>
    <t>JBK/HB/0636</t>
  </si>
  <si>
    <t>JBK/HB/0637</t>
  </si>
  <si>
    <t>JBK/HB/0638</t>
  </si>
  <si>
    <t>JBK/HB/0639</t>
  </si>
  <si>
    <t>JBK/HB/0640</t>
  </si>
  <si>
    <t>JBK/HB/0641</t>
  </si>
  <si>
    <t>JBK/HB/0642</t>
  </si>
  <si>
    <t>JBK/HB/0643</t>
  </si>
  <si>
    <t>JBK/HB/0644</t>
  </si>
  <si>
    <t>JBK/HB/0645</t>
  </si>
  <si>
    <t>JBK/HB/0646</t>
  </si>
  <si>
    <t>JBK/HB/0647</t>
  </si>
  <si>
    <t>JBK/HB/0648</t>
  </si>
  <si>
    <t>JBK/HB/0649</t>
  </si>
  <si>
    <t>JBK/HB/0650</t>
  </si>
  <si>
    <t>JBK/HB/0651</t>
  </si>
  <si>
    <t>JBK/HB/0652</t>
  </si>
  <si>
    <t>JBK/HB/0653</t>
  </si>
  <si>
    <t>JBK/HB/0654</t>
  </si>
  <si>
    <t>JBK/HB/0655</t>
  </si>
  <si>
    <t>JBK/HB/0656</t>
  </si>
  <si>
    <t>JBK/HB/0657</t>
  </si>
  <si>
    <t>JBK/HB/0658</t>
  </si>
  <si>
    <t>JBK/HB/0659</t>
  </si>
  <si>
    <t>JBK/HB/0660</t>
  </si>
  <si>
    <t>JBK/HB/0661</t>
  </si>
  <si>
    <t>JBK/HB/0662</t>
  </si>
  <si>
    <t>JBK/HB/0663</t>
  </si>
  <si>
    <t>JBK/HB/0664</t>
  </si>
  <si>
    <t>JBK/HB/0665</t>
  </si>
  <si>
    <t>JBK/HB/0666</t>
  </si>
  <si>
    <t>JBK/HB/0667</t>
  </si>
  <si>
    <t>JBK/HB/0668</t>
  </si>
  <si>
    <t>JBK/HB/0669</t>
  </si>
  <si>
    <t>JBK/HB/0670</t>
  </si>
  <si>
    <t>JBK/HB/0671</t>
  </si>
  <si>
    <t>JBK/HB/0672</t>
  </si>
  <si>
    <t>JBK/HB/0673</t>
  </si>
  <si>
    <t>JBK/HB/0674</t>
  </si>
  <si>
    <t>JBK/HB/0675</t>
  </si>
  <si>
    <t>JBK/HB/0676</t>
  </si>
  <si>
    <t>JBK/HB/0677</t>
  </si>
  <si>
    <t>JBK/HB/0678</t>
  </si>
  <si>
    <t>JBK/HB/0679</t>
  </si>
  <si>
    <t>JBK/HB/0680</t>
  </si>
  <si>
    <t>JBK/HB/0681</t>
  </si>
  <si>
    <t>JBK/HB/0682</t>
  </si>
  <si>
    <t>JBK/HB/0683</t>
  </si>
  <si>
    <t>JBK/HB/0684</t>
  </si>
  <si>
    <t>JBK/HB/0685</t>
  </si>
  <si>
    <t>JBK/HB/0686</t>
  </si>
  <si>
    <t>JBK/HB/0687</t>
  </si>
  <si>
    <t>JBK/HB/0688</t>
  </si>
  <si>
    <t>JBK/HB/0689</t>
  </si>
  <si>
    <t>JBK/HB/0690</t>
  </si>
  <si>
    <t>JBK/HB/0691</t>
  </si>
  <si>
    <t>JBK/HB/0692</t>
  </si>
  <si>
    <t>JBK/HB/0693</t>
  </si>
  <si>
    <t>JBK/HB/0694</t>
  </si>
  <si>
    <t>JBK/HB/0695</t>
  </si>
  <si>
    <t>JBK/HB/0696</t>
  </si>
  <si>
    <t>JBK/HB/0697</t>
  </si>
  <si>
    <t>JBK/HB/0698</t>
  </si>
  <si>
    <t>JBK/HB/0699</t>
  </si>
  <si>
    <t>JBK/HB/0700</t>
  </si>
  <si>
    <t>JBK/HB/0701</t>
  </si>
  <si>
    <t>Rejected</t>
  </si>
  <si>
    <t>JBK/OC/011</t>
  </si>
  <si>
    <t>JBK/HB/0702</t>
  </si>
  <si>
    <t>JBK/HB/0703</t>
  </si>
  <si>
    <t>JBK/HB/0704</t>
  </si>
  <si>
    <t>JBK/HB/0707</t>
  </si>
  <si>
    <t>JBK/HB/0708</t>
  </si>
  <si>
    <t>JBK/HB/0709</t>
  </si>
  <si>
    <t>JBK/HB/0711</t>
  </si>
  <si>
    <t>JBK/HB/0712</t>
  </si>
  <si>
    <t>JBK/HB/0713</t>
  </si>
  <si>
    <t>JBK/HB/0714</t>
  </si>
  <si>
    <t>JBK/HB/0715</t>
  </si>
  <si>
    <t>JBK/HB/0716</t>
  </si>
  <si>
    <t>JBK/HB/0720</t>
  </si>
  <si>
    <t>Robin Jain, Sonia Jain</t>
  </si>
  <si>
    <t>robinjain123@gmail.com</t>
  </si>
  <si>
    <t>Mobile No</t>
  </si>
  <si>
    <t>CLAIMS OF HOME BUYERS</t>
  </si>
  <si>
    <t>Voting %</t>
  </si>
  <si>
    <t>JBK/HB/0721</t>
  </si>
  <si>
    <t>JBK/HB/0722</t>
  </si>
  <si>
    <t>JBK/HB/0723</t>
  </si>
  <si>
    <t>JBK/HB/0724</t>
  </si>
  <si>
    <t>JBK/HB/0725</t>
  </si>
  <si>
    <t>JBK/HB/0726</t>
  </si>
  <si>
    <t>JBK/HB/0727</t>
  </si>
  <si>
    <t>JBK/HB/0728</t>
  </si>
  <si>
    <t>JBK/HB/0729</t>
  </si>
  <si>
    <t>JBK/HB/0730</t>
  </si>
  <si>
    <t>JBK/HB/0731</t>
  </si>
  <si>
    <t>JBK/HB/0732</t>
  </si>
  <si>
    <t>JBK/HB/0733</t>
  </si>
  <si>
    <t>JBK/HB/0734</t>
  </si>
  <si>
    <t>JBK/HB/0735</t>
  </si>
  <si>
    <t>JBK/HB/0736</t>
  </si>
  <si>
    <t>JBK/HB/0737</t>
  </si>
  <si>
    <t>JBK/HB/0738</t>
  </si>
  <si>
    <t>JBK/HB/0739</t>
  </si>
  <si>
    <t>JBK/HB/0740</t>
  </si>
  <si>
    <t>JBK/HB/0741</t>
  </si>
  <si>
    <t>JBK/HB/0742</t>
  </si>
  <si>
    <t>JBK/HB/0743</t>
  </si>
  <si>
    <t>JBK/HB/0744</t>
  </si>
  <si>
    <t>JBK/HB/0745</t>
  </si>
  <si>
    <t>JBK/HB/0746</t>
  </si>
  <si>
    <t>JBK/HB/0747</t>
  </si>
  <si>
    <t>JBK/HB/0748</t>
  </si>
  <si>
    <t>JBK/HB/0749</t>
  </si>
  <si>
    <t>JBK/HB/0750</t>
  </si>
  <si>
    <t>JBK/HB/0751</t>
  </si>
  <si>
    <t>JBK/HB/0752</t>
  </si>
  <si>
    <t>JBK/HB/0753</t>
  </si>
  <si>
    <t>JBK/HB/0754</t>
  </si>
  <si>
    <t>JBK/HB/0755</t>
  </si>
  <si>
    <t>JBK/HB/0756</t>
  </si>
  <si>
    <t>JBK/HB/0757</t>
  </si>
  <si>
    <t>JBK/HB/0758</t>
  </si>
  <si>
    <t>JBK/HB/0759</t>
  </si>
  <si>
    <t>JBK/HB/0760</t>
  </si>
  <si>
    <t>JBK/HB/0761</t>
  </si>
  <si>
    <t>JBK/HB/0762</t>
  </si>
  <si>
    <t>JBK/HB/0763</t>
  </si>
  <si>
    <t>JBK/HB/0764</t>
  </si>
  <si>
    <t>JBK/HB/0765</t>
  </si>
  <si>
    <t>JBK/HB/0766</t>
  </si>
  <si>
    <t>JBK/HB/0767</t>
  </si>
  <si>
    <t>JBK/HB/0768</t>
  </si>
  <si>
    <t>JBK/HB/0769</t>
  </si>
  <si>
    <t>JBK/HB/0770</t>
  </si>
  <si>
    <t>JBK/HB/0771</t>
  </si>
  <si>
    <t>JBK/HB/0772</t>
  </si>
  <si>
    <t>JBK/HB/0773</t>
  </si>
  <si>
    <t>JBK/HB/0774</t>
  </si>
  <si>
    <t>JBK/HB/0775</t>
  </si>
  <si>
    <t>JBK/HB/0776</t>
  </si>
  <si>
    <t>JBK/HB/0777</t>
  </si>
  <si>
    <t>JBK/HB/0778</t>
  </si>
  <si>
    <t>JBK/HB/0779</t>
  </si>
  <si>
    <t>JBK/HB/0780</t>
  </si>
  <si>
    <t>JBK/HB/0781</t>
  </si>
  <si>
    <t>JBK/HB/0782</t>
  </si>
  <si>
    <t>JBK/HB/0783</t>
  </si>
  <si>
    <t>JBK/HB/0784</t>
  </si>
  <si>
    <t>JBK/HB/0785</t>
  </si>
  <si>
    <t>JBK/HB/0786</t>
  </si>
  <si>
    <t>JBK/HB/0787</t>
  </si>
  <si>
    <t>JBK/HB/0788</t>
  </si>
  <si>
    <t>JBK/HB/0789</t>
  </si>
  <si>
    <t>JBK/HB/0790</t>
  </si>
  <si>
    <t>JBK/HB/0792</t>
  </si>
  <si>
    <t>JBK/HB/0793</t>
  </si>
  <si>
    <t>JBK/HB/0794</t>
  </si>
  <si>
    <t>JBK/HB/0795</t>
  </si>
  <si>
    <t>JBK/HB/0796</t>
  </si>
  <si>
    <t>JBK/HB/0797</t>
  </si>
  <si>
    <t>JBK/HB/0798</t>
  </si>
  <si>
    <t>JBK/HB/0799</t>
  </si>
  <si>
    <t>JBK/HB/0800</t>
  </si>
  <si>
    <t>JBK/HB/0801</t>
  </si>
  <si>
    <t>JBK/HB/0802</t>
  </si>
  <si>
    <t>JBK/HB/0803</t>
  </si>
  <si>
    <t>JBK/HB/0804</t>
  </si>
  <si>
    <t>JBK/HB/0805</t>
  </si>
  <si>
    <t>JBK/HB/0806</t>
  </si>
  <si>
    <t>JBK/HB/0807</t>
  </si>
  <si>
    <t>JBK/HB/0808</t>
  </si>
  <si>
    <t>JBK/HB/0809</t>
  </si>
  <si>
    <t>JBK/HB/0810</t>
  </si>
  <si>
    <t>JBK/HB/0811</t>
  </si>
  <si>
    <t>JBK/HB/0812</t>
  </si>
  <si>
    <t>JBK/HB/0813</t>
  </si>
  <si>
    <t>JBK/HB/0814</t>
  </si>
  <si>
    <t>JBK/HB/0815</t>
  </si>
  <si>
    <t>JBK/HB/0816</t>
  </si>
  <si>
    <t>JBK/HB/0817</t>
  </si>
  <si>
    <t>JBK/HB/0818</t>
  </si>
  <si>
    <t>JBK/HB/0819</t>
  </si>
  <si>
    <t>JBK/HB/0820</t>
  </si>
  <si>
    <t>JBK/HB/0821</t>
  </si>
  <si>
    <t>JBK/HB/0822</t>
  </si>
  <si>
    <t>JBK/HB/0823</t>
  </si>
  <si>
    <t>JBK/HB/0824</t>
  </si>
  <si>
    <t>JBK/HB/0825</t>
  </si>
  <si>
    <t>JBK/HB/0826</t>
  </si>
  <si>
    <t>JBK/HB/0827</t>
  </si>
  <si>
    <t>JBK/HB/0828</t>
  </si>
  <si>
    <t>JBK/HB/0829</t>
  </si>
  <si>
    <t>JBK/HB/0830</t>
  </si>
  <si>
    <t>JBK/HB/0831</t>
  </si>
  <si>
    <t>JBK/HB/0832</t>
  </si>
  <si>
    <t>JBK/HB/0833</t>
  </si>
  <si>
    <t>JBK/HB/0834</t>
  </si>
  <si>
    <t>JBK/HB/0835</t>
  </si>
  <si>
    <t>JBK/HB/0836</t>
  </si>
  <si>
    <t>JBK/HB/0837</t>
  </si>
  <si>
    <t>JBK/HB/0838</t>
  </si>
  <si>
    <t>JBK/HB/0839</t>
  </si>
  <si>
    <t>JBK/HB/0840</t>
  </si>
  <si>
    <t>JBK/HB/0841</t>
  </si>
  <si>
    <t>JBK/HB/0842</t>
  </si>
  <si>
    <t>JBK/HB/0843</t>
  </si>
  <si>
    <t>JBK/HB/0844</t>
  </si>
  <si>
    <t>JBK/HB/0845</t>
  </si>
  <si>
    <t>JBK/HB/0846</t>
  </si>
  <si>
    <t>JBK/HB/0847</t>
  </si>
  <si>
    <t>JBK/HB/0848</t>
  </si>
  <si>
    <t>JBK/HB/0849</t>
  </si>
  <si>
    <t>JBK/HB/0850</t>
  </si>
  <si>
    <t>JBK/HB/0851</t>
  </si>
  <si>
    <t>JBK/HB/0852</t>
  </si>
  <si>
    <t>JBK/HB/0853</t>
  </si>
  <si>
    <t>JBK/HB/0854</t>
  </si>
  <si>
    <t>JBK/HB/0856</t>
  </si>
  <si>
    <t>JBK/HB/0857</t>
  </si>
  <si>
    <t>JBK/HB/0860</t>
  </si>
  <si>
    <t>JBK/HB/0861</t>
  </si>
  <si>
    <t>JBK/HB/0862</t>
  </si>
  <si>
    <t>JBK/HB/0863</t>
  </si>
  <si>
    <t>JBK/HB/0864</t>
  </si>
  <si>
    <t>JBK/HB/0865</t>
  </si>
  <si>
    <t>JBK/HB/0866</t>
  </si>
  <si>
    <t>JBK/HB/0867</t>
  </si>
  <si>
    <t>JBK/HB/0868</t>
  </si>
  <si>
    <t>JBK/HB/0869</t>
  </si>
  <si>
    <t>JBK/HB/0870</t>
  </si>
  <si>
    <t>JBK/HB/0871</t>
  </si>
  <si>
    <t>JBK/HB/0872</t>
  </si>
  <si>
    <t>JBK/HB/0873</t>
  </si>
  <si>
    <t>JBK/HB/0874</t>
  </si>
  <si>
    <t>JBK/HB/0875</t>
  </si>
  <si>
    <t>JBK/HB/0876</t>
  </si>
  <si>
    <t>JBK/HB/0877</t>
  </si>
  <si>
    <t>JBK/HB/0878</t>
  </si>
  <si>
    <t>JBK/HB/0879</t>
  </si>
  <si>
    <t>JBK/HB/0880</t>
  </si>
  <si>
    <t>Beetel1001</t>
  </si>
  <si>
    <t>Beetel1107</t>
  </si>
  <si>
    <t>Beetel1205</t>
  </si>
  <si>
    <t>Beetel1206</t>
  </si>
  <si>
    <t>Beetel1208</t>
  </si>
  <si>
    <t>Beetel201</t>
  </si>
  <si>
    <t>Beetel308</t>
  </si>
  <si>
    <t>Beetel403</t>
  </si>
  <si>
    <t>Beetel408</t>
  </si>
  <si>
    <t>Beetel410</t>
  </si>
  <si>
    <t>Beetel607</t>
  </si>
  <si>
    <t>Beetel808</t>
  </si>
  <si>
    <t>Beetel910</t>
  </si>
  <si>
    <t>BeetelG05</t>
  </si>
  <si>
    <t>Caspia101</t>
  </si>
  <si>
    <t>Caspia107</t>
  </si>
  <si>
    <t>Caspia1105</t>
  </si>
  <si>
    <t>CASPIA1205</t>
  </si>
  <si>
    <t>Caspia1307</t>
  </si>
  <si>
    <t>Caspia206</t>
  </si>
  <si>
    <t>Caspia302</t>
  </si>
  <si>
    <t>Caspia405</t>
  </si>
  <si>
    <t>Caspia602</t>
  </si>
  <si>
    <t>Caspia604</t>
  </si>
  <si>
    <t>Caspia605</t>
  </si>
  <si>
    <t>Caspia607/Rosewood908</t>
  </si>
  <si>
    <t>Caspia906</t>
  </si>
  <si>
    <t>CaspiaG06</t>
  </si>
  <si>
    <t>Greenotel1014</t>
  </si>
  <si>
    <t>Greenotel102</t>
  </si>
  <si>
    <t>Greenotel107</t>
  </si>
  <si>
    <t>Greenotel108</t>
  </si>
  <si>
    <t>Greenotel109</t>
  </si>
  <si>
    <t>Greenotel1104</t>
  </si>
  <si>
    <t>Greenotel1106</t>
  </si>
  <si>
    <t>Greenotel1107</t>
  </si>
  <si>
    <t>Greenotel1110</t>
  </si>
  <si>
    <t>Greenotel112</t>
  </si>
  <si>
    <t>Greenotel114</t>
  </si>
  <si>
    <t>Greenotel211</t>
  </si>
  <si>
    <t>Greenotel212</t>
  </si>
  <si>
    <t>Greenotel302</t>
  </si>
  <si>
    <t>Greenotel305</t>
  </si>
  <si>
    <t>Greenotel312</t>
  </si>
  <si>
    <t>Greenotel313</t>
  </si>
  <si>
    <t>Greenotel314</t>
  </si>
  <si>
    <t>Greenotel411</t>
  </si>
  <si>
    <t>Greenotel503</t>
  </si>
  <si>
    <t>Greenotel504</t>
  </si>
  <si>
    <t>Greenotel512</t>
  </si>
  <si>
    <t>Greenotel513</t>
  </si>
  <si>
    <t>Greenotel603</t>
  </si>
  <si>
    <t>Greenotel604</t>
  </si>
  <si>
    <t>Greenotel612</t>
  </si>
  <si>
    <t>Greenotel708</t>
  </si>
  <si>
    <t>Greenotel802</t>
  </si>
  <si>
    <t>Greenotel804</t>
  </si>
  <si>
    <t>Greenotel813</t>
  </si>
  <si>
    <t>Greenotel904</t>
  </si>
  <si>
    <t>Greenotel914</t>
  </si>
  <si>
    <t>GreenotelG15</t>
  </si>
  <si>
    <t>GreenotelG17</t>
  </si>
  <si>
    <t>GreenotelLGF1A</t>
  </si>
  <si>
    <t>GreenotelLGF2A</t>
  </si>
  <si>
    <t>GreenotelLGF5</t>
  </si>
  <si>
    <t>GreenotelShopG12A</t>
  </si>
  <si>
    <t>GreenotelshopG16</t>
  </si>
  <si>
    <t>GreenotelshopG2</t>
  </si>
  <si>
    <t>GreenotelshopG2B</t>
  </si>
  <si>
    <t>GreenotelShopG9A</t>
  </si>
  <si>
    <t>IRIS106</t>
  </si>
  <si>
    <t>IRIS1102</t>
  </si>
  <si>
    <t>Iris1103</t>
  </si>
  <si>
    <t>IRIS1206</t>
  </si>
  <si>
    <t>Iris1401</t>
  </si>
  <si>
    <t>Iris203</t>
  </si>
  <si>
    <t>Iris702</t>
  </si>
  <si>
    <t>Iris704</t>
  </si>
  <si>
    <t>IRIS903</t>
  </si>
  <si>
    <t>IrisG08</t>
  </si>
  <si>
    <t>Lotus102</t>
  </si>
  <si>
    <t>Lotus107</t>
  </si>
  <si>
    <t>Lotus1302</t>
  </si>
  <si>
    <t>Lotus204</t>
  </si>
  <si>
    <t>Lotus304</t>
  </si>
  <si>
    <t>Lotus402</t>
  </si>
  <si>
    <t>Lotus404</t>
  </si>
  <si>
    <t>Lotus606</t>
  </si>
  <si>
    <t>Lotus807</t>
  </si>
  <si>
    <t>Oakwood103</t>
  </si>
  <si>
    <t>Oakwood107</t>
  </si>
  <si>
    <t>Oakwood1110</t>
  </si>
  <si>
    <t>Oakwood201</t>
  </si>
  <si>
    <t>Oakwood208</t>
  </si>
  <si>
    <t>Oakwood209</t>
  </si>
  <si>
    <t>Oakwood301Oakwood302</t>
  </si>
  <si>
    <t>Oakwood403</t>
  </si>
  <si>
    <t>Oakwood406</t>
  </si>
  <si>
    <t>Oakwood502</t>
  </si>
  <si>
    <t>Oakwood507</t>
  </si>
  <si>
    <t>Oakwood510</t>
  </si>
  <si>
    <t>Oakwood604</t>
  </si>
  <si>
    <t>Oakwood608</t>
  </si>
  <si>
    <t>Oakwood708</t>
  </si>
  <si>
    <t>Oakwood710</t>
  </si>
  <si>
    <t>Oakwood901</t>
  </si>
  <si>
    <t>Oakwood910</t>
  </si>
  <si>
    <t>Orchid104</t>
  </si>
  <si>
    <t>Orchid503</t>
  </si>
  <si>
    <t>Orchid505</t>
  </si>
  <si>
    <t>Orchid606</t>
  </si>
  <si>
    <t>Orchid607</t>
  </si>
  <si>
    <t>Orchid701</t>
  </si>
  <si>
    <t>Orchid801</t>
  </si>
  <si>
    <t>Orchid804</t>
  </si>
  <si>
    <t>Orchid901</t>
  </si>
  <si>
    <t>OrchidG05</t>
  </si>
  <si>
    <t>Rosewood1001Oakwood103</t>
  </si>
  <si>
    <t>Rosewood102</t>
  </si>
  <si>
    <t>Rosewood1101Oakwood203</t>
  </si>
  <si>
    <t>Rosewood205</t>
  </si>
  <si>
    <t>Rosewood302</t>
  </si>
  <si>
    <t>Rosewood308</t>
  </si>
  <si>
    <t>Rosewood402</t>
  </si>
  <si>
    <t>Rosewood404</t>
  </si>
  <si>
    <t>Rosewood405</t>
  </si>
  <si>
    <t>Rosewood501</t>
  </si>
  <si>
    <t>Rosewood502A</t>
  </si>
  <si>
    <t>Rosewood508</t>
  </si>
  <si>
    <t>Rosewood703</t>
  </si>
  <si>
    <t>Rosewood704</t>
  </si>
  <si>
    <t>Rosewood706</t>
  </si>
  <si>
    <t>Rosewood802</t>
  </si>
  <si>
    <t>Rosewood807
Rosewood808</t>
  </si>
  <si>
    <t>Rosewood903</t>
  </si>
  <si>
    <t>Tulip1005</t>
  </si>
  <si>
    <t>Tulip1008</t>
  </si>
  <si>
    <t>Tulip108</t>
  </si>
  <si>
    <t>Tulip1101</t>
  </si>
  <si>
    <t>Tulip1106</t>
  </si>
  <si>
    <t>Tulip1109</t>
  </si>
  <si>
    <t>Tulip1110</t>
  </si>
  <si>
    <t>Tulip1406</t>
  </si>
  <si>
    <t>Tulip1407</t>
  </si>
  <si>
    <t>Tulip206</t>
  </si>
  <si>
    <t>Tulip404</t>
  </si>
  <si>
    <t>Tulip407</t>
  </si>
  <si>
    <t>Tulip409</t>
  </si>
  <si>
    <t>Tulip503</t>
  </si>
  <si>
    <t>Tulip508</t>
  </si>
  <si>
    <t>Tulip603</t>
  </si>
  <si>
    <t>Tulip701</t>
  </si>
  <si>
    <t>Tulip805</t>
  </si>
  <si>
    <t>Tulip810</t>
  </si>
  <si>
    <t>Tulip906</t>
  </si>
  <si>
    <t>TulipG03</t>
  </si>
  <si>
    <t>Naved Mehar</t>
  </si>
  <si>
    <t xml:space="preserve">Shalika Jain/ Dinesh Jain </t>
  </si>
  <si>
    <t xml:space="preserve">Deepak Kumar/ Beenu </t>
  </si>
  <si>
    <t xml:space="preserve">Sitaram Singh/ Neelam Singh </t>
  </si>
  <si>
    <t>Jitendra Singh Tomer, Premlata Tomar</t>
  </si>
  <si>
    <t xml:space="preserve">Robin Kumar Jindal </t>
  </si>
  <si>
    <t>Jasvinder Singh Bedi</t>
  </si>
  <si>
    <t xml:space="preserve">Sandeep Bhor </t>
  </si>
  <si>
    <t>Prateek Dubey</t>
  </si>
  <si>
    <t xml:space="preserve">Anoop Dubey </t>
  </si>
  <si>
    <t>Rakesh Kumari</t>
  </si>
  <si>
    <t>Usha Mehra</t>
  </si>
  <si>
    <t>Rahila Zaidi</t>
  </si>
  <si>
    <t>Ashish Kumar Bansal</t>
  </si>
  <si>
    <t>Mukhatyar Singh</t>
  </si>
  <si>
    <t xml:space="preserve">Anamika Jha Suman ji Jha </t>
  </si>
  <si>
    <t xml:space="preserve">Amit Chauhan &amp; Harveer Singh Chauhan </t>
  </si>
  <si>
    <t>Grish Kumar Sahani /Shivya Sahanivs</t>
  </si>
  <si>
    <t>Hemendra Wadhawan</t>
  </si>
  <si>
    <t>Sarath kumar</t>
  </si>
  <si>
    <t>Krishna Kumar Barnwal</t>
  </si>
  <si>
    <t>Ashish Kumar Ojha</t>
  </si>
  <si>
    <t>Sangeeta Garg</t>
  </si>
  <si>
    <t>Vikram Singh Rawat/ Pooja Rawat</t>
  </si>
  <si>
    <t>Sanjay Kumar Pandey</t>
  </si>
  <si>
    <t xml:space="preserve">Dr. Priyanka </t>
  </si>
  <si>
    <t xml:space="preserve">Rishi Kumar Bharti </t>
  </si>
  <si>
    <t>Yatender Singh and Beena Devi</t>
  </si>
  <si>
    <t>Reena Aggarwal</t>
  </si>
  <si>
    <t xml:space="preserve">Neelam </t>
  </si>
  <si>
    <t>Dhirendra Singh Adhikari &amp; Rekha Adhikari</t>
  </si>
  <si>
    <t>Anju Chand / Chotey Lal Chand</t>
  </si>
  <si>
    <t xml:space="preserve">Hemraj Aggarwal </t>
  </si>
  <si>
    <t>Sanjiv Shankar</t>
  </si>
  <si>
    <t xml:space="preserve">Ashok Kumar Malik </t>
  </si>
  <si>
    <t>Vinod Kumar</t>
  </si>
  <si>
    <t>Arif Ali / Asif Ali</t>
  </si>
  <si>
    <t>Ratnesh Kumar Mishra</t>
  </si>
  <si>
    <t>Rakesh Singh</t>
  </si>
  <si>
    <t>Gaurav Kumar</t>
  </si>
  <si>
    <t>Meenakshi Ahuja</t>
  </si>
  <si>
    <t>Sulochana Aggarwal</t>
  </si>
  <si>
    <t>Sheela Chand, Prakash Chand</t>
  </si>
  <si>
    <t>Rekha Verma, Harish Verma</t>
  </si>
  <si>
    <t xml:space="preserve">Kapil Aggarwal </t>
  </si>
  <si>
    <t>Laxmi Maitra</t>
  </si>
  <si>
    <t>Sanjay Tiwari</t>
  </si>
  <si>
    <t>Argus Entertainment Pvt Ltd</t>
  </si>
  <si>
    <t>Shahnaz Praveen/ Hamid Raza</t>
  </si>
  <si>
    <t>Mustaq Ahmed</t>
  </si>
  <si>
    <t>Anjali Mukherjee</t>
  </si>
  <si>
    <t>Fehmida begum, Mohd shehzad Lucky</t>
  </si>
  <si>
    <t>Munesh Kumari</t>
  </si>
  <si>
    <t>Saleem</t>
  </si>
  <si>
    <t>Ammar Anas/Malika Anwar Siddiqui</t>
  </si>
  <si>
    <t xml:space="preserve">Promilla Pant </t>
  </si>
  <si>
    <t xml:space="preserve">Satish Kumar  </t>
  </si>
  <si>
    <t>Shashi Kumar Jha</t>
  </si>
  <si>
    <t xml:space="preserve">Sadbhawana </t>
  </si>
  <si>
    <t>Swati Saxena</t>
  </si>
  <si>
    <t>Anil Kumar Singh</t>
  </si>
  <si>
    <t>Syed Khalid Habib</t>
  </si>
  <si>
    <t>Tanya Lungani</t>
  </si>
  <si>
    <t xml:space="preserve">Manoj Karumanakkandy </t>
  </si>
  <si>
    <t>Gurinder Singh Ghai</t>
  </si>
  <si>
    <t xml:space="preserve">Dipesh Kumar Ray </t>
  </si>
  <si>
    <t xml:space="preserve">Nikhil Hasija </t>
  </si>
  <si>
    <t>Kavita Jindal</t>
  </si>
  <si>
    <t>Sachin Singh Bali, Shakuntala Devi</t>
  </si>
  <si>
    <t xml:space="preserve">Ravinder Singh Chauhan &amp; Neetu Chauhan </t>
  </si>
  <si>
    <t>Diomond Saha</t>
  </si>
  <si>
    <t xml:space="preserve">Ankur Sharma </t>
  </si>
  <si>
    <t>Priyanka Mitra</t>
  </si>
  <si>
    <t xml:space="preserve">Shahnawaz Shafi </t>
  </si>
  <si>
    <t>Karabi Mitra</t>
  </si>
  <si>
    <t>Supratim Pait</t>
  </si>
  <si>
    <t>Pankaj Kumar Gautam</t>
  </si>
  <si>
    <t>Om Prakash Shukla</t>
  </si>
  <si>
    <t>Yogesh Kumar and Smita Gautam</t>
  </si>
  <si>
    <t>Vaibhav Jain</t>
  </si>
  <si>
    <t>Chetan Kumar</t>
  </si>
  <si>
    <t>Rahul Kalra</t>
  </si>
  <si>
    <t>Sajad Hussain</t>
  </si>
  <si>
    <t>Suryakant Chandrakant Mishra/Pranjal Mishra</t>
  </si>
  <si>
    <t>Shubham Gupta &amp; Ravinder Kumar Gupta</t>
  </si>
  <si>
    <t>Narendra Kumar</t>
  </si>
  <si>
    <t>Nasir Ahmed Choudhary</t>
  </si>
  <si>
    <t xml:space="preserve">Rajnish Jha/ Anand Kumar Jha </t>
  </si>
  <si>
    <t>Shikha Gupta &amp; Mayank Gupta</t>
  </si>
  <si>
    <t xml:space="preserve">Shabana Praveen </t>
  </si>
  <si>
    <t xml:space="preserve">Anju Sharma </t>
  </si>
  <si>
    <t>Bandana Devi</t>
  </si>
  <si>
    <t>Renu Singh, Abishek Kumar</t>
  </si>
  <si>
    <t xml:space="preserve">Sunil Vinay Pathak </t>
  </si>
  <si>
    <t>Shasheem Rathour</t>
  </si>
  <si>
    <t xml:space="preserve">Sunil Kumar Sharma </t>
  </si>
  <si>
    <t>Syedah Tasmiah Mohi</t>
  </si>
  <si>
    <t>Amit Kumar Choudhary</t>
  </si>
  <si>
    <t>Raja Chakravarthi/ Neelam Mishra</t>
  </si>
  <si>
    <t>Nitin Sachdeva/ Priti Sachdeva</t>
  </si>
  <si>
    <t xml:space="preserve">Devender Pratap Singh </t>
  </si>
  <si>
    <t>Vijyendra Pratap Singh</t>
  </si>
  <si>
    <t xml:space="preserve">Dhiraj Kumar Gupta </t>
  </si>
  <si>
    <t>Prabhu Nath Gautam</t>
  </si>
  <si>
    <t xml:space="preserve">Vishal Tiwari </t>
  </si>
  <si>
    <t xml:space="preserve">Satyendra Kumar Singh </t>
  </si>
  <si>
    <t xml:space="preserve">Arun Kumar/ Madhuri Singh </t>
  </si>
  <si>
    <t>Meenu Saxena &amp; Yashvardhan</t>
  </si>
  <si>
    <t>Saroj Devi / Ashok Kumar Singh</t>
  </si>
  <si>
    <t>Amjad Ahmad Khan, Shahida Kauser</t>
  </si>
  <si>
    <t>Raju Chaudhary, Kiran Chaudhary</t>
  </si>
  <si>
    <t>Veena Kumari Dhar</t>
  </si>
  <si>
    <t>Neelam Yadav</t>
  </si>
  <si>
    <t xml:space="preserve">Birla Kardam &amp; Raj Kumari </t>
  </si>
  <si>
    <t>Mr. Sunil Bajpayee and Mrs. Saraswati Bajapee</t>
  </si>
  <si>
    <t>Arun Mishra</t>
  </si>
  <si>
    <t xml:space="preserve">Alka Sinha </t>
  </si>
  <si>
    <t>Pooja Paliwal</t>
  </si>
  <si>
    <t>Shail Kishor Prasad</t>
  </si>
  <si>
    <t>Om Prakash Thakur/ Mr. Swati Thakur</t>
  </si>
  <si>
    <t xml:space="preserve">Mohd. Irfan Siddiqui </t>
  </si>
  <si>
    <t xml:space="preserve">Rajesh Thampi &amp; Harishikesan Tampi  </t>
  </si>
  <si>
    <t xml:space="preserve">Ashish Kumar/ Lakshmi Thakur </t>
  </si>
  <si>
    <t xml:space="preserve">Pushpa Goswami </t>
  </si>
  <si>
    <t xml:space="preserve">Nitin Verma </t>
  </si>
  <si>
    <t xml:space="preserve">Saroj Soni </t>
  </si>
  <si>
    <t>Ajay Kumar/Payal Kinger</t>
  </si>
  <si>
    <t xml:space="preserve">Arvind Kumar Ray </t>
  </si>
  <si>
    <t>Ajay Singh</t>
  </si>
  <si>
    <t>Rajesh Prasad Singh &amp; Reema Singh</t>
  </si>
  <si>
    <t>Rajiv Kumar Khare</t>
  </si>
  <si>
    <t>Saurabh Bhatnagar</t>
  </si>
  <si>
    <t xml:space="preserve">Joginder Pal Kataria </t>
  </si>
  <si>
    <t>Smt. Kiran Gupta</t>
  </si>
  <si>
    <t>Santosh Kumar</t>
  </si>
  <si>
    <t>Pradeep Kumar Saha</t>
  </si>
  <si>
    <t>Kanchan Paul</t>
  </si>
  <si>
    <t xml:space="preserve">Sanjiv Kumar </t>
  </si>
  <si>
    <t xml:space="preserve">Rituraj </t>
  </si>
  <si>
    <t>Neelam Anthwal</t>
  </si>
  <si>
    <t>Rajkumar</t>
  </si>
  <si>
    <t xml:space="preserve">Asha Verma </t>
  </si>
  <si>
    <t>Amita Kaushik / Rakesh Singh</t>
  </si>
  <si>
    <t>Abdul Khaleque</t>
  </si>
  <si>
    <t>Shashank Poddar</t>
  </si>
  <si>
    <t xml:space="preserve">Deepak Verma/Amit Verma </t>
  </si>
  <si>
    <t>Amit Kumar</t>
  </si>
  <si>
    <t>JBK/HB/0881</t>
  </si>
  <si>
    <t>JBK/HB/0882</t>
  </si>
  <si>
    <t>oakwood801 &amp; 802</t>
  </si>
  <si>
    <t>oakwood208</t>
  </si>
  <si>
    <t>Vishal Mehta</t>
  </si>
  <si>
    <t>Dr. Fayaz Ahmad Sofi</t>
  </si>
  <si>
    <t>naved88@gmail.com</t>
  </si>
  <si>
    <t>aad.dineshjain@gmail.com</t>
  </si>
  <si>
    <t> 9811010394</t>
  </si>
  <si>
    <t>deepak.raghav1@gmail.com</t>
  </si>
  <si>
    <t xml:space="preserve">sitaram.singh9315@gmail.com </t>
  </si>
  <si>
    <t>tomar.jitendra5@gmail.com</t>
  </si>
  <si>
    <t>abhi_r20@yahoo.com</t>
  </si>
  <si>
    <t>81268-63649</t>
  </si>
  <si>
    <t>nanakart@gmail.com</t>
  </si>
  <si>
    <t> 9971884433</t>
  </si>
  <si>
    <t>sbhor@metlife.com</t>
  </si>
  <si>
    <t>dubeyanoop01@gmail.com</t>
  </si>
  <si>
    <t>keshavdev1991@gmail.com</t>
  </si>
  <si>
    <t>hansveersahni@gmail.com</t>
  </si>
  <si>
    <t>smasadameer@gmail.com</t>
  </si>
  <si>
    <t>974 66482317</t>
  </si>
  <si>
    <t>ashishkumarbansal@gmail.com</t>
  </si>
  <si>
    <t>amitrocksamity@gmail.com</t>
  </si>
  <si>
    <t>sirshree.rakesh@gmail.com</t>
  </si>
  <si>
    <t>sarath.vyas@yahoo.com</t>
  </si>
  <si>
    <t>navigatorkrishna@rediffmail.com</t>
  </si>
  <si>
    <t>ashish_csm@rediffmail.com</t>
  </si>
  <si>
    <t>satishgarg92@yahoo.com</t>
  </si>
  <si>
    <t> 9711337999</t>
  </si>
  <si>
    <t>rawatvikram2006@gmail.com</t>
  </si>
  <si>
    <t>rishindia216@gmail.com</t>
  </si>
  <si>
    <t>byteotia@gmail.com</t>
  </si>
  <si>
    <t>hemrajag@gmail.com</t>
  </si>
  <si>
    <t>raj_gniit@yahoo.com</t>
  </si>
  <si>
    <t>advocatedeepbisht@gmail.com</t>
  </si>
  <si>
    <t>anil.vighnaharta.legal@gmail.com</t>
  </si>
  <si>
    <t>ssanjiv.shankar@gmail.com</t>
  </si>
  <si>
    <t>caashok@hotmail.com</t>
  </si>
  <si>
    <t>executivepriya@gmail.com</t>
  </si>
  <si>
    <t>asifali100@rediffmail.com</t>
  </si>
  <si>
    <t>0091-9312373227</t>
  </si>
  <si>
    <t>ratnesh19@gmail.com</t>
  </si>
  <si>
    <t>9453503100 </t>
  </si>
  <si>
    <t>rs.senger.elect@gmail.com</t>
  </si>
  <si>
    <t>gaurav.csw@gmail.com</t>
  </si>
  <si>
    <t xml:space="preserve">parasahujarock@gmail.com </t>
  </si>
  <si>
    <t>jaibalaji642@gmail.com</t>
  </si>
  <si>
    <t>DURGAENTERPRISES63@yahoo.com</t>
  </si>
  <si>
    <t>ambuj@fiducialegal.in</t>
  </si>
  <si>
    <t>sanjaytiwari2000@gmail.com</t>
  </si>
  <si>
    <t>argus.ent@gmail.com</t>
  </si>
  <si>
    <t> 7838385335</t>
  </si>
  <si>
    <t>hamidraza_hamid1@yahoo.co.in</t>
  </si>
  <si>
    <t>+974 30204171</t>
  </si>
  <si>
    <t>unarayanassociates@gmail.com</t>
  </si>
  <si>
    <t>9330124041   </t>
  </si>
  <si>
    <t>shehzadlucky@yahoo.com</t>
  </si>
  <si>
    <t>harish23954@gmail.com</t>
  </si>
  <si>
    <t>asha1968verma@gmail.com</t>
  </si>
  <si>
    <t>paraskumar@gmail.com</t>
  </si>
  <si>
    <t>anilsingh264@gmail.com</t>
  </si>
  <si>
    <t>javedhabib82@gmail.com</t>
  </si>
  <si>
    <t>manojnairr99@yahoo.co.in</t>
  </si>
  <si>
    <t>ray.dipesh@gmail.com</t>
  </si>
  <si>
    <t>fashion.jindal@gmail.com</t>
  </si>
  <si>
    <t>sachinsingh.bali@gmail.com</t>
  </si>
  <si>
    <t>diamondsaha@yahoo.com</t>
  </si>
  <si>
    <t>ankuracms@gmail.com</t>
  </si>
  <si>
    <t> 7838732011</t>
  </si>
  <si>
    <t>mitrasajal1960@gmail.com</t>
  </si>
  <si>
    <t>jaimakali22@yahoo.com</t>
  </si>
  <si>
    <t>pankajgautam01@gmail.com</t>
  </si>
  <si>
    <t>vaibhav.jain66@gmail.com</t>
  </si>
  <si>
    <t>chetan.kumar81@gmail.com</t>
  </si>
  <si>
    <t>rrahulkalra@gmail.com</t>
  </si>
  <si>
    <t>sufiummar696@gmail.com</t>
  </si>
  <si>
    <t>sooraj.mishra@rediffmail.com</t>
  </si>
  <si>
    <t>veenadhar1972@gmail.com</t>
  </si>
  <si>
    <t>shaady.meer@gmail.com</t>
  </si>
  <si>
    <t>jharajnish77@gmail.com</t>
  </si>
  <si>
    <t>9431157906 </t>
  </si>
  <si>
    <t>shikhagupta120587@gmail.com</t>
  </si>
  <si>
    <t>98991 81221 </t>
  </si>
  <si>
    <t>parwezshams75@gmail.com</t>
  </si>
  <si>
    <t>MRITUNJAYNAWAL@GMAIL.COM</t>
  </si>
  <si>
    <t>sanjubanda65@gmail.com</t>
  </si>
  <si>
    <t>kksingh1956@gmail.com</t>
  </si>
  <si>
    <t>sunil.pathak19@gmail.com</t>
  </si>
  <si>
    <t>chetan3.sharma@yahoo.com</t>
  </si>
  <si>
    <t>akeelaijazmalik@gmail.com</t>
  </si>
  <si>
    <t>amitchoudhary2012@gmail.com</t>
  </si>
  <si>
    <t>raja.chakravarthi@herofincorp.com</t>
  </si>
  <si>
    <t>nitinsachdeva234@gmail.com</t>
  </si>
  <si>
    <t>dhiraj26650@gmail.com</t>
  </si>
  <si>
    <t>vishuchd16@gmail.com</t>
  </si>
  <si>
    <t>satyendarsingh2512@gmail.com</t>
  </si>
  <si>
    <t>arunhrithik@gmail.com</t>
  </si>
  <si>
    <t>abhishekraj.lawyer@gmail.com</t>
  </si>
  <si>
    <t>aksingh45@gmail.com</t>
  </si>
  <si>
    <t>akhan.asd@gmail.com</t>
  </si>
  <si>
    <t>raj.ch232000@gmail.com</t>
  </si>
  <si>
    <t>siddhantyadav00@gmail.com</t>
  </si>
  <si>
    <t>vikas.usct@gmail.com</t>
  </si>
  <si>
    <t>sunilbajpayee76@gmail.com</t>
  </si>
  <si>
    <t>aruna2277@gmail.com</t>
  </si>
  <si>
    <t>9599152255 </t>
  </si>
  <si>
    <t>pradeep_paliwal@yahoo.com</t>
  </si>
  <si>
    <t>kkeshav1955@gmail.com</t>
  </si>
  <si>
    <t>opthakursspl@gmail.com</t>
  </si>
  <si>
    <t>smi1800@rediffmail.com</t>
  </si>
  <si>
    <t> 966 502338157 </t>
  </si>
  <si>
    <t>r_thampi@hotmail.com</t>
  </si>
  <si>
    <t>advocatedhrubajit@gmail.com</t>
  </si>
  <si>
    <t>87584 74032</t>
  </si>
  <si>
    <t>captvm@gmail.com</t>
  </si>
  <si>
    <t>kk.verma65@yahoo.com</t>
  </si>
  <si>
    <t>payal.kinger@yahoo.co.in</t>
  </si>
  <si>
    <t>ajaysingh18051979@gmail.com</t>
  </si>
  <si>
    <t>rpsinghjasola@gmail.com</t>
  </si>
  <si>
    <t>rajeevkhareindia@gmail.com</t>
  </si>
  <si>
    <t>saurabh.reebok@gmail.com</t>
  </si>
  <si>
    <t>gagankataria91@gmail.com</t>
  </si>
  <si>
    <t>tarangsantosh@gmail.com</t>
  </si>
  <si>
    <t>pradeep.saha66@gmail.com</t>
  </si>
  <si>
    <t>stutipaul98@gmail.com</t>
  </si>
  <si>
    <t>ritur2805@gmail.com</t>
  </si>
  <si>
    <t>anthwal.shubham358@gmail.com</t>
  </si>
  <si>
    <t>abhishek.gautam8859@gmail.com</t>
  </si>
  <si>
    <t>honeyrakesh73@gmail.com</t>
  </si>
  <si>
    <t>shoyebakhtar2003@gmail.com</t>
  </si>
  <si>
    <t>shashank_poddar@hotmail.com</t>
  </si>
  <si>
    <t>amit.ver19@gmail.com</t>
  </si>
  <si>
    <t>amitkr5695@gmail.com</t>
  </si>
  <si>
    <t>fayazkanjwal@rediffmai.com</t>
  </si>
  <si>
    <t>aklugani@gmail.com</t>
  </si>
  <si>
    <t>nisar.jan1948@gmail.com</t>
  </si>
  <si>
    <t>prabhusingh09ec24@gmail.com</t>
  </si>
  <si>
    <t>chandnasulabh03@gmail.com</t>
  </si>
  <si>
    <t>gurinderghai@gmail.com</t>
  </si>
  <si>
    <t>prateekambrose@yahoo.com</t>
  </si>
  <si>
    <t>preetbhadana37@gmail.com</t>
  </si>
  <si>
    <t>sanjay.s2604@gmail.com</t>
  </si>
  <si>
    <t>scsr1963@hotmail.com</t>
  </si>
  <si>
    <t>saleemkhan638220@gmail.com</t>
  </si>
  <si>
    <t>abheysoni@gmail.com</t>
  </si>
  <si>
    <t>lawyers.ks@gmail.com</t>
  </si>
  <si>
    <t>kkiran9334488208@gmail.com</t>
  </si>
  <si>
    <t>sharma.sunil1974@rediffmail.com</t>
  </si>
  <si>
    <t>JBK/HB/0883</t>
  </si>
  <si>
    <t>Ramesh Prasad Singh &amp; Neelam Kumari</t>
  </si>
  <si>
    <t>singh.vijayendrapratap@gmail.com</t>
  </si>
  <si>
    <t xml:space="preserve">Total </t>
  </si>
  <si>
    <t>8510007227and 8383995005</t>
  </si>
  <si>
    <t>9999995855, 6363116363</t>
  </si>
  <si>
    <t xml:space="preserve">            9999995855, 6363116363</t>
  </si>
  <si>
    <t>jollymotors25@gmail.com</t>
  </si>
  <si>
    <t>varsha.prabhat@hotmail.com</t>
  </si>
  <si>
    <t>sweetpriyadr@gmail.com</t>
  </si>
  <si>
    <t>skumar8944@gmail.com</t>
  </si>
  <si>
    <t>shahnawazs6@gmail.com</t>
  </si>
  <si>
    <t>JBK/HB/0884</t>
  </si>
  <si>
    <t>JBK/HB/0885</t>
  </si>
  <si>
    <t>JBK/HB/0886</t>
  </si>
  <si>
    <t>Bishwamohan Kumar</t>
  </si>
  <si>
    <t>vmkumaarmp@gmail.com</t>
  </si>
  <si>
    <t>Shobha Singh / Pramod Kumar Singh</t>
  </si>
  <si>
    <t>Shweta Kumari / Kamal Kumar Keshri</t>
  </si>
  <si>
    <t>Tulip 301</t>
  </si>
  <si>
    <t>Orchid1001</t>
  </si>
  <si>
    <t>Iris1003</t>
  </si>
  <si>
    <t>shashik35@yahoo.in</t>
  </si>
  <si>
    <t>swatisaxena1982@gmail.com</t>
  </si>
  <si>
    <t>+12707489560, 18649216675</t>
  </si>
  <si>
    <t>shubham.g.gupta2207@gmail.com</t>
  </si>
  <si>
    <t>8810354656, 8375054857</t>
  </si>
  <si>
    <t>Iris1002</t>
  </si>
  <si>
    <t>Greenotel702</t>
  </si>
  <si>
    <t>Iris904</t>
  </si>
  <si>
    <t>Orchid706</t>
  </si>
  <si>
    <t>Beetel1102</t>
  </si>
  <si>
    <t>Beetel1002</t>
  </si>
  <si>
    <t>Tulip408</t>
  </si>
  <si>
    <t>Beetel1210</t>
  </si>
  <si>
    <t>Rosewood208</t>
  </si>
  <si>
    <t>Oakwood303</t>
  </si>
  <si>
    <t>IrisG07</t>
  </si>
  <si>
    <t>Greenotel710</t>
  </si>
  <si>
    <t>Orchid1202</t>
  </si>
  <si>
    <t>Beetel806</t>
  </si>
  <si>
    <t>Beetel605</t>
  </si>
  <si>
    <t>Lotus407</t>
  </si>
  <si>
    <t>Orchid1301</t>
  </si>
  <si>
    <t>Greenotel712</t>
  </si>
  <si>
    <t>Tulip1004</t>
  </si>
  <si>
    <t>Beetel706</t>
  </si>
  <si>
    <t>Greenotel505</t>
  </si>
  <si>
    <t>Tulip708</t>
  </si>
  <si>
    <t>Caspia304</t>
  </si>
  <si>
    <t>Greenotel709</t>
  </si>
  <si>
    <t>Lotus302</t>
  </si>
  <si>
    <t>Tulip1308</t>
  </si>
  <si>
    <t>Lotus1003</t>
  </si>
  <si>
    <t>Iris607</t>
  </si>
  <si>
    <t>Orchid107</t>
  </si>
  <si>
    <t>GreenotelShopF3</t>
  </si>
  <si>
    <t>Tulip609</t>
  </si>
  <si>
    <t>Greenotel1013</t>
  </si>
  <si>
    <t>Orchid106</t>
  </si>
  <si>
    <t>Caspia102</t>
  </si>
  <si>
    <t>Lotus503</t>
  </si>
  <si>
    <t>Tulip908</t>
  </si>
  <si>
    <t>Caspia404</t>
  </si>
  <si>
    <t>Beetel606</t>
  </si>
  <si>
    <t>Greenotel1109</t>
  </si>
  <si>
    <t>Iris404</t>
  </si>
  <si>
    <t>Lotus504</t>
  </si>
  <si>
    <t>Lotus907</t>
  </si>
  <si>
    <t>Tulip703</t>
  </si>
  <si>
    <t>Orchid306</t>
  </si>
  <si>
    <t>Tulip110</t>
  </si>
  <si>
    <t>Beetel401</t>
  </si>
  <si>
    <t>Orchid203</t>
  </si>
  <si>
    <t>Lotus604</t>
  </si>
  <si>
    <t>Beetel502</t>
  </si>
  <si>
    <t>Greenotel711</t>
  </si>
  <si>
    <t>Tulip405</t>
  </si>
  <si>
    <t>Lotus306</t>
  </si>
  <si>
    <t>Tulip702</t>
  </si>
  <si>
    <t>Tulip208</t>
  </si>
  <si>
    <t>Beetel807</t>
  </si>
  <si>
    <t>Beetel902</t>
  </si>
  <si>
    <t>Iris405</t>
  </si>
  <si>
    <t>Beetel307</t>
  </si>
  <si>
    <t>TulipG07</t>
  </si>
  <si>
    <t>Orchid707</t>
  </si>
  <si>
    <t>Caspia608</t>
  </si>
  <si>
    <t>Orchid704</t>
  </si>
  <si>
    <t>Beetel704</t>
  </si>
  <si>
    <t>Caspia508</t>
  </si>
  <si>
    <t>Iris601</t>
  </si>
  <si>
    <t>Greenotel810</t>
  </si>
  <si>
    <t>Orchid1102</t>
  </si>
  <si>
    <t>Caspia601</t>
  </si>
  <si>
    <t>Tulip802</t>
  </si>
  <si>
    <t>Greenotel809</t>
  </si>
  <si>
    <t>Iris202</t>
  </si>
  <si>
    <t>Caspia402</t>
  </si>
  <si>
    <t>Tulip602</t>
  </si>
  <si>
    <t>Orchid907</t>
  </si>
  <si>
    <t>Rosewood402A</t>
  </si>
  <si>
    <t>Beetel309</t>
  </si>
  <si>
    <t>Rosewood604</t>
  </si>
  <si>
    <t>Orchid601</t>
  </si>
  <si>
    <t>Beetel1008</t>
  </si>
  <si>
    <t>Iris508</t>
  </si>
  <si>
    <t>Tulip302</t>
  </si>
  <si>
    <t>Orchid307</t>
  </si>
  <si>
    <t>Beetel205</t>
  </si>
  <si>
    <t>Beetel1005</t>
  </si>
  <si>
    <t>Greenotel210</t>
  </si>
  <si>
    <t>Caspia106</t>
  </si>
  <si>
    <t>Greenotel106</t>
  </si>
  <si>
    <t>Beetel104</t>
  </si>
  <si>
    <t>Tulip1107</t>
  </si>
  <si>
    <t>Lotus803</t>
  </si>
  <si>
    <t>Tulip210</t>
  </si>
  <si>
    <t>Greenotel113</t>
  </si>
  <si>
    <t>Iris902</t>
  </si>
  <si>
    <t>Tulip103</t>
  </si>
  <si>
    <t>Caspia1004</t>
  </si>
  <si>
    <t>Oakwood410</t>
  </si>
  <si>
    <t>Beetel1309</t>
  </si>
  <si>
    <t>Caspia1207</t>
  </si>
  <si>
    <t>Greenotel801</t>
  </si>
  <si>
    <t>Greenotel1012</t>
  </si>
  <si>
    <t>Caspia103</t>
  </si>
  <si>
    <t>Lotus1104</t>
  </si>
  <si>
    <t>Iris308</t>
  </si>
  <si>
    <t>Beetel1307</t>
  </si>
  <si>
    <t>Iris708</t>
  </si>
  <si>
    <t>Greenotel203</t>
  </si>
  <si>
    <t>Tulip403</t>
  </si>
  <si>
    <t>TulipG06</t>
  </si>
  <si>
    <t>Caspia1306</t>
  </si>
  <si>
    <t>Beetel1010</t>
  </si>
  <si>
    <t>Iris801</t>
  </si>
  <si>
    <t>Orchid705</t>
  </si>
  <si>
    <t>Beetel505</t>
  </si>
  <si>
    <t>Lotus401</t>
  </si>
  <si>
    <t>Orchid906</t>
  </si>
  <si>
    <t>Iris307</t>
  </si>
  <si>
    <t>Greenotel101</t>
  </si>
  <si>
    <t>Caspia804</t>
  </si>
  <si>
    <t>Tulip607</t>
  </si>
  <si>
    <t>Orchid303</t>
  </si>
  <si>
    <t>Beetel810</t>
  </si>
  <si>
    <t>Iris506</t>
  </si>
  <si>
    <t>Caspia806</t>
  </si>
  <si>
    <t>Iris501</t>
  </si>
  <si>
    <t>Tulip1009</t>
  </si>
  <si>
    <t>Beetel601</t>
  </si>
  <si>
    <t>Beetel709</t>
  </si>
  <si>
    <t>Greenotel206</t>
  </si>
  <si>
    <t>Tulip308</t>
  </si>
  <si>
    <t>LotusG02</t>
  </si>
  <si>
    <t>Iris602</t>
  </si>
  <si>
    <t>Iris403</t>
  </si>
  <si>
    <t>Greenotel714</t>
  </si>
  <si>
    <t>Tulip709</t>
  </si>
  <si>
    <t>Iris306</t>
  </si>
  <si>
    <t>Beetel1308</t>
  </si>
  <si>
    <t>Greenotel911</t>
  </si>
  <si>
    <t>Beetel405</t>
  </si>
  <si>
    <t>Caspia905</t>
  </si>
  <si>
    <t>Caspia908</t>
  </si>
  <si>
    <t>Iris907</t>
  </si>
  <si>
    <t>Caspia907</t>
  </si>
  <si>
    <t>Greenotel410</t>
  </si>
  <si>
    <t>Oakwood610</t>
  </si>
  <si>
    <t>Tulip501</t>
  </si>
  <si>
    <t>Tulip1104</t>
  </si>
  <si>
    <t>Orchid102</t>
  </si>
  <si>
    <t>Beetel306</t>
  </si>
  <si>
    <t>Caspia105</t>
  </si>
  <si>
    <t>Iris603</t>
  </si>
  <si>
    <t>Beetel508</t>
  </si>
  <si>
    <t>Iris503</t>
  </si>
  <si>
    <t>Orchid504</t>
  </si>
  <si>
    <t>BeetelG08</t>
  </si>
  <si>
    <t>Beetel1305</t>
  </si>
  <si>
    <t>Lotus906</t>
  </si>
  <si>
    <t>Tulip803</t>
  </si>
  <si>
    <t>Tulip809</t>
  </si>
  <si>
    <t>Orchid1003</t>
  </si>
  <si>
    <t>Tulip506</t>
  </si>
  <si>
    <t>RosewoodG04</t>
  </si>
  <si>
    <t>Beetel203</t>
  </si>
  <si>
    <t>Caspia606</t>
  </si>
  <si>
    <t>GreenotelShopF9</t>
  </si>
  <si>
    <t>Iris1202</t>
  </si>
  <si>
    <t>Tulip704</t>
  </si>
  <si>
    <t>Tulip209</t>
  </si>
  <si>
    <t>Lotus507</t>
  </si>
  <si>
    <t>Rosewood303</t>
  </si>
  <si>
    <t>Tulip606</t>
  </si>
  <si>
    <t>Beetel803</t>
  </si>
  <si>
    <t>Tulip1205</t>
  </si>
  <si>
    <t>Tulip510</t>
  </si>
  <si>
    <t>Caspia1107</t>
  </si>
  <si>
    <t>Rosewood1103</t>
  </si>
  <si>
    <t>Orchid205</t>
  </si>
  <si>
    <t>Tulip1204</t>
  </si>
  <si>
    <t>Orchid406</t>
  </si>
  <si>
    <t>Lotus301</t>
  </si>
  <si>
    <t>Tulip601</t>
  </si>
  <si>
    <t>Tulip402</t>
  </si>
  <si>
    <t>Lotus403</t>
  </si>
  <si>
    <t>Orchid401</t>
  </si>
  <si>
    <t>Iris1305</t>
  </si>
  <si>
    <t>Orchid506</t>
  </si>
  <si>
    <t>Tulip706</t>
  </si>
  <si>
    <t>Rosewood603</t>
  </si>
  <si>
    <t>CaspiaG05</t>
  </si>
  <si>
    <t>Orchid803</t>
  </si>
  <si>
    <t>Rosewood207</t>
  </si>
  <si>
    <t>Beetel1209</t>
  </si>
  <si>
    <t>Lotus804</t>
  </si>
  <si>
    <t>Lotus405</t>
  </si>
  <si>
    <t>Rosewood607</t>
  </si>
  <si>
    <t>Beetel504</t>
  </si>
  <si>
    <t>Beetel703</t>
  </si>
  <si>
    <t>Orchid604</t>
  </si>
  <si>
    <t>Caspia1001</t>
  </si>
  <si>
    <t>Tulip904</t>
  </si>
  <si>
    <t>Beetel1106</t>
  </si>
  <si>
    <t>Caspia704</t>
  </si>
  <si>
    <t>Lotus104</t>
  </si>
  <si>
    <t>Orchid404</t>
  </si>
  <si>
    <t>Greenotel811</t>
  </si>
  <si>
    <t>Beetel406</t>
  </si>
  <si>
    <t>Oakwood702</t>
  </si>
  <si>
    <t>Orchid301</t>
  </si>
  <si>
    <t>Iris605</t>
  </si>
  <si>
    <t>Iris1004</t>
  </si>
  <si>
    <t>Orchid402</t>
  </si>
  <si>
    <t>Tulip106</t>
  </si>
  <si>
    <t>Tulip909</t>
  </si>
  <si>
    <t>Greenotel516</t>
  </si>
  <si>
    <t>Rosewood904</t>
  </si>
  <si>
    <t>Orchid904</t>
  </si>
  <si>
    <t>Tulip507</t>
  </si>
  <si>
    <t>Oakwood405</t>
  </si>
  <si>
    <t>Iris504</t>
  </si>
  <si>
    <t>Beetel1101</t>
  </si>
  <si>
    <t>Greenotel601</t>
  </si>
  <si>
    <t>Tulip1105</t>
  </si>
  <si>
    <t>Greenotel502</t>
  </si>
  <si>
    <t>GreenotelShopLGF4B</t>
  </si>
  <si>
    <t>Lotus903</t>
  </si>
  <si>
    <t>Greenotel614</t>
  </si>
  <si>
    <t>Caspia1002</t>
  </si>
  <si>
    <t>Beetel1108</t>
  </si>
  <si>
    <t>Caspia1403</t>
  </si>
  <si>
    <t>Greenotel409</t>
  </si>
  <si>
    <t>Beetel1103</t>
  </si>
  <si>
    <t>LotusG03</t>
  </si>
  <si>
    <t>Greenotel402</t>
  </si>
  <si>
    <t>Greenotel913</t>
  </si>
  <si>
    <t>Caspia207</t>
  </si>
  <si>
    <t>Iris807</t>
  </si>
  <si>
    <t>Caspia503</t>
  </si>
  <si>
    <t>Iris1308</t>
  </si>
  <si>
    <t>Beetel602</t>
  </si>
  <si>
    <t>Tulip1303</t>
  </si>
  <si>
    <t>Iris808</t>
  </si>
  <si>
    <t>Rosewood307</t>
  </si>
  <si>
    <t>Orchid603</t>
  </si>
  <si>
    <t>Beetel1009</t>
  </si>
  <si>
    <t>Tulip907</t>
  </si>
  <si>
    <t>Tulip1209</t>
  </si>
  <si>
    <t>Greenotel201</t>
  </si>
  <si>
    <t>Orchid204</t>
  </si>
  <si>
    <t>Lotus707</t>
  </si>
  <si>
    <t>Tulip1103</t>
  </si>
  <si>
    <t>Tulip309</t>
  </si>
  <si>
    <t>Iris304</t>
  </si>
  <si>
    <t>Iris201</t>
  </si>
  <si>
    <t>Rosewood707</t>
  </si>
  <si>
    <t>Beetel110</t>
  </si>
  <si>
    <t>Caspia1104</t>
  </si>
  <si>
    <t>Caspia504</t>
  </si>
  <si>
    <t>Caspia706</t>
  </si>
  <si>
    <t>Beetel106</t>
  </si>
  <si>
    <t>Tulip1010</t>
  </si>
  <si>
    <t>Lotus1106</t>
  </si>
  <si>
    <t>Tulip707</t>
  </si>
  <si>
    <t>Tulip1208</t>
  </si>
  <si>
    <t>Tulip109</t>
  </si>
  <si>
    <t>Beetel1110</t>
  </si>
  <si>
    <t>Lotus502</t>
  </si>
  <si>
    <t>Tulip310</t>
  </si>
  <si>
    <t>Caspia401</t>
  </si>
  <si>
    <t>Caspia208</t>
  </si>
  <si>
    <t>Greenotel1006</t>
  </si>
  <si>
    <t>Greenotel506</t>
  </si>
  <si>
    <t>Greenotel116</t>
  </si>
  <si>
    <t>Greenotel316</t>
  </si>
  <si>
    <t>Tulip1206</t>
  </si>
  <si>
    <t>Iris1207</t>
  </si>
  <si>
    <t>CaspiaG07</t>
  </si>
  <si>
    <t>Caspia1007</t>
  </si>
  <si>
    <t>Caspia1006</t>
  </si>
  <si>
    <t>Caspia1003</t>
  </si>
  <si>
    <t>Caspia1101</t>
  </si>
  <si>
    <t>Caspia1102</t>
  </si>
  <si>
    <t>Caspia1103</t>
  </si>
  <si>
    <t>Iris208</t>
  </si>
  <si>
    <t>Lotus406</t>
  </si>
  <si>
    <t>Iris1008</t>
  </si>
  <si>
    <t>Caspia403</t>
  </si>
  <si>
    <t>Caspia1206</t>
  </si>
  <si>
    <t>Lotus303</t>
  </si>
  <si>
    <t>Tulip202</t>
  </si>
  <si>
    <t>Beetel305</t>
  </si>
  <si>
    <t>Orchid1101</t>
  </si>
  <si>
    <t>Lotus506</t>
  </si>
  <si>
    <t>Tulip304</t>
  </si>
  <si>
    <t>Iris606</t>
  </si>
  <si>
    <t>Beetel301</t>
  </si>
  <si>
    <t>Orchid407</t>
  </si>
  <si>
    <t>Beetel407</t>
  </si>
  <si>
    <t>Iris305</t>
  </si>
  <si>
    <t>Orchid105</t>
  </si>
  <si>
    <t>Caspia305</t>
  </si>
  <si>
    <t>Beetel908</t>
  </si>
  <si>
    <t>Tulip806</t>
  </si>
  <si>
    <t>Iris604</t>
  </si>
  <si>
    <t>Orchid206</t>
  </si>
  <si>
    <t>Beetel202</t>
  </si>
  <si>
    <t>Iris505</t>
  </si>
  <si>
    <t>Beetel707</t>
  </si>
  <si>
    <t>Iris804</t>
  </si>
  <si>
    <t>Tulip1304</t>
  </si>
  <si>
    <t>Iris1105</t>
  </si>
  <si>
    <t>Beetel701</t>
  </si>
  <si>
    <t>Beetel204</t>
  </si>
  <si>
    <t>Beetel503</t>
  </si>
  <si>
    <t>Tulip509</t>
  </si>
  <si>
    <t>Caspia805</t>
  </si>
  <si>
    <t>Greenotel304</t>
  </si>
  <si>
    <t>Lotus904</t>
  </si>
  <si>
    <t>Caspia502</t>
  </si>
  <si>
    <t>Greenotel901</t>
  </si>
  <si>
    <t>Rosewood1004</t>
  </si>
  <si>
    <t>Orchid1006</t>
  </si>
  <si>
    <t>Beetel506</t>
  </si>
  <si>
    <t>Beetel1006</t>
  </si>
  <si>
    <t>GreenotelShopG3A</t>
  </si>
  <si>
    <t>Beetel207</t>
  </si>
  <si>
    <t>Lotus601</t>
  </si>
  <si>
    <t>Rosewood503</t>
  </si>
  <si>
    <t>Caspia407</t>
  </si>
  <si>
    <t>Beetel907</t>
  </si>
  <si>
    <t>GreenotelShopF6</t>
  </si>
  <si>
    <t>Greenotel605</t>
  </si>
  <si>
    <t>Iris906</t>
  </si>
  <si>
    <t>Iris905</t>
  </si>
  <si>
    <t>Beetel805</t>
  </si>
  <si>
    <t>Tulip705</t>
  </si>
  <si>
    <t>Rosewood201</t>
  </si>
  <si>
    <t>Greenotel1011</t>
  </si>
  <si>
    <t>Rosewood702</t>
  </si>
  <si>
    <t>Caspia1204</t>
  </si>
  <si>
    <t>Tulip104</t>
  </si>
  <si>
    <t>Beetel1202</t>
  </si>
  <si>
    <t>Caspia408</t>
  </si>
  <si>
    <t>Greenotel916</t>
  </si>
  <si>
    <t>Beetel702</t>
  </si>
  <si>
    <t>Lotus205</t>
  </si>
  <si>
    <t>Greenotel511</t>
  </si>
  <si>
    <t>Greenotel611</t>
  </si>
  <si>
    <t>Lotus201</t>
  </si>
  <si>
    <t>Beetel109</t>
  </si>
  <si>
    <t>Tulip1207</t>
  </si>
  <si>
    <t>Orchid304</t>
  </si>
  <si>
    <t>Caspia507</t>
  </si>
  <si>
    <t>Beetel510</t>
  </si>
  <si>
    <t>Greenotel1009</t>
  </si>
  <si>
    <t>Orchid605</t>
  </si>
  <si>
    <t>Orchid703</t>
  </si>
  <si>
    <t>Beetel1007</t>
  </si>
  <si>
    <t>Tulip207</t>
  </si>
  <si>
    <t>Iris1307</t>
  </si>
  <si>
    <t>OrchidG04</t>
  </si>
  <si>
    <t>Lotus101</t>
  </si>
  <si>
    <t>Tulip1307</t>
  </si>
  <si>
    <t>Lotus704</t>
  </si>
  <si>
    <t>Beetel1306</t>
  </si>
  <si>
    <t>Tulip1108</t>
  </si>
  <si>
    <t>Rosewood803</t>
  </si>
  <si>
    <t>Caspia301</t>
  </si>
  <si>
    <t>Caspia703</t>
  </si>
  <si>
    <t>Tulip804</t>
  </si>
  <si>
    <t>Beetel1207</t>
  </si>
  <si>
    <t>Greenotel213</t>
  </si>
  <si>
    <t>Beetel609</t>
  </si>
  <si>
    <t>Rosewood202</t>
  </si>
  <si>
    <t>IrisG06</t>
  </si>
  <si>
    <t>GreenotelShopF1</t>
  </si>
  <si>
    <t>Beetel909</t>
  </si>
  <si>
    <t>GreenotelShopLGF5A</t>
  </si>
  <si>
    <t>GreenotelShopG1A</t>
  </si>
  <si>
    <t>BeetelG07</t>
  </si>
  <si>
    <t>GreenotelShopG18</t>
  </si>
  <si>
    <t>Lotus806</t>
  </si>
  <si>
    <t>Tulip1007</t>
  </si>
  <si>
    <t>Tulip910</t>
  </si>
  <si>
    <t>Greenotel814</t>
  </si>
  <si>
    <t>Greenotel311</t>
  </si>
  <si>
    <t>Greenotel705</t>
  </si>
  <si>
    <t>Beetel802</t>
  </si>
  <si>
    <t>Greenotel707</t>
  </si>
  <si>
    <t>Greenotel706</t>
  </si>
  <si>
    <t>Greenotel910</t>
  </si>
  <si>
    <t>Greenotel403</t>
  </si>
  <si>
    <t>Lotus207</t>
  </si>
  <si>
    <t>Iris1107</t>
  </si>
  <si>
    <t>Greenotel309</t>
  </si>
  <si>
    <t>Lotus305</t>
  </si>
  <si>
    <t>Lotus106</t>
  </si>
  <si>
    <t>Beetel905</t>
  </si>
  <si>
    <t>Orchid702</t>
  </si>
  <si>
    <t>Lotus703</t>
  </si>
  <si>
    <t>Greenotel111</t>
  </si>
  <si>
    <t>Caspia1208</t>
  </si>
  <si>
    <t>Greenotel906</t>
  </si>
  <si>
    <t>Orchid807</t>
  </si>
  <si>
    <t>GreenotelShopF10</t>
  </si>
  <si>
    <t>BeetelG06</t>
  </si>
  <si>
    <t>Greenotel414</t>
  </si>
  <si>
    <t>Greenotel610</t>
  </si>
  <si>
    <t>Rosewood305</t>
  </si>
  <si>
    <t>Caspia1106</t>
  </si>
  <si>
    <t>Tulip105</t>
  </si>
  <si>
    <t>BeetelG10</t>
  </si>
  <si>
    <t>Beetel1003</t>
  </si>
  <si>
    <t>Beetel103</t>
  </si>
  <si>
    <t>Beetel1105</t>
  </si>
  <si>
    <t>Beetel1109</t>
  </si>
  <si>
    <t>Beetel208</t>
  </si>
  <si>
    <t>Beetel209</t>
  </si>
  <si>
    <t>Beetel302</t>
  </si>
  <si>
    <t>Beetel303</t>
  </si>
  <si>
    <t>Beetel507</t>
  </si>
  <si>
    <t>Beetel509</t>
  </si>
  <si>
    <t>Beetel603</t>
  </si>
  <si>
    <t>Beetel608</t>
  </si>
  <si>
    <t>Beetel708</t>
  </si>
  <si>
    <t>Beetel904</t>
  </si>
  <si>
    <t>Caspia1005</t>
  </si>
  <si>
    <t>Caspia108</t>
  </si>
  <si>
    <t>Caspia303</t>
  </si>
  <si>
    <t>Caspia306</t>
  </si>
  <si>
    <t>Caspia307</t>
  </si>
  <si>
    <t>Caspia308</t>
  </si>
  <si>
    <t>Caspia702</t>
  </si>
  <si>
    <t>Caspia705</t>
  </si>
  <si>
    <t>Caspia801</t>
  </si>
  <si>
    <t>Caspia807</t>
  </si>
  <si>
    <t>Greenotel103
Greenotel105</t>
  </si>
  <si>
    <t>Greenotel115</t>
  </si>
  <si>
    <t>Greenotel209</t>
  </si>
  <si>
    <t>Greenotel306</t>
  </si>
  <si>
    <t>Greenotel310</t>
  </si>
  <si>
    <t>Greenotel315</t>
  </si>
  <si>
    <t>Greenotel507</t>
  </si>
  <si>
    <t>Greenotel508</t>
  </si>
  <si>
    <t>Greenotel509</t>
  </si>
  <si>
    <t>Greenotel510</t>
  </si>
  <si>
    <t>Greenotel602</t>
  </si>
  <si>
    <t>Greenotel701</t>
  </si>
  <si>
    <t>Greenotel713</t>
  </si>
  <si>
    <t>Greenotel805</t>
  </si>
  <si>
    <t>Greenotel808</t>
  </si>
  <si>
    <t>Greenotel812</t>
  </si>
  <si>
    <t>Greenotel902</t>
  </si>
  <si>
    <t>Greenotel908</t>
  </si>
  <si>
    <t>Greenotel909</t>
  </si>
  <si>
    <t>Greenotel912</t>
  </si>
  <si>
    <t>GreenotelShopF08</t>
  </si>
  <si>
    <t>GreenotelShopG19</t>
  </si>
  <si>
    <t>GreenotelShopG2A</t>
  </si>
  <si>
    <t>Iris104</t>
  </si>
  <si>
    <t>Iris108</t>
  </si>
  <si>
    <t>Iris1101</t>
  </si>
  <si>
    <t>Iris1104</t>
  </si>
  <si>
    <t>Iris1108</t>
  </si>
  <si>
    <t>Iris1203</t>
  </si>
  <si>
    <t>Iris1205</t>
  </si>
  <si>
    <t>Iris1208</t>
  </si>
  <si>
    <t>Iris206</t>
  </si>
  <si>
    <t>Iris207</t>
  </si>
  <si>
    <t>Iris707</t>
  </si>
  <si>
    <t>Iris805</t>
  </si>
  <si>
    <t>Iris908</t>
  </si>
  <si>
    <t>Lotus1004</t>
  </si>
  <si>
    <t>Lotus1007</t>
  </si>
  <si>
    <t>Lotus1105</t>
  </si>
  <si>
    <t>Lotus1107</t>
  </si>
  <si>
    <t>Lotus1206</t>
  </si>
  <si>
    <t>Lotus702</t>
  </si>
  <si>
    <t>Lotus802</t>
  </si>
  <si>
    <t>Lotus901</t>
  </si>
  <si>
    <t>Lotus902</t>
  </si>
  <si>
    <t>Oakwood307</t>
  </si>
  <si>
    <t>OrchidG02</t>
  </si>
  <si>
    <t>OrchidG03</t>
  </si>
  <si>
    <t>Orchid1002</t>
  </si>
  <si>
    <t>Orchid1107</t>
  </si>
  <si>
    <t>Orchid1207</t>
  </si>
  <si>
    <t>Orchid305</t>
  </si>
  <si>
    <t>Orchid405</t>
  </si>
  <si>
    <t>Orchid602</t>
  </si>
  <si>
    <t>Orchid806</t>
  </si>
  <si>
    <t>Rosewood203</t>
  </si>
  <si>
    <t>Rosewood204</t>
  </si>
  <si>
    <t>Rosewood301</t>
  </si>
  <si>
    <t>Rosewood302A</t>
  </si>
  <si>
    <t>Rosewood602A</t>
  </si>
  <si>
    <t>Rosewood705</t>
  </si>
  <si>
    <t>Rosewood906</t>
  </si>
  <si>
    <t>TulipG05</t>
  </si>
  <si>
    <t>Tulip1003</t>
  </si>
  <si>
    <t>Tulip102</t>
  </si>
  <si>
    <t>Tulip107</t>
  </si>
  <si>
    <t>Tulip1102</t>
  </si>
  <si>
    <t>Tulip205</t>
  </si>
  <si>
    <t>Tulip303</t>
  </si>
  <si>
    <t>Tulip307</t>
  </si>
  <si>
    <t>Tulip401</t>
  </si>
  <si>
    <t>Tulip410</t>
  </si>
  <si>
    <t>Tulip505</t>
  </si>
  <si>
    <t>Tulip604</t>
  </si>
  <si>
    <t>Tulip608</t>
  </si>
  <si>
    <t>Tulip710</t>
  </si>
  <si>
    <t>Tulip808</t>
  </si>
  <si>
    <t>Tulip903</t>
  </si>
  <si>
    <t>Orchid1407</t>
  </si>
  <si>
    <t>Tulip1405</t>
  </si>
  <si>
    <t>Greenotel1116</t>
  </si>
  <si>
    <t>Beetel310</t>
  </si>
  <si>
    <t>Greenotel1102</t>
  </si>
  <si>
    <t>Tulip801</t>
  </si>
  <si>
    <t>GreenotelShopG4</t>
  </si>
  <si>
    <t>Tulip306</t>
  </si>
  <si>
    <t>Rosewood408</t>
  </si>
  <si>
    <t>Rosewood102A</t>
  </si>
  <si>
    <t>Rosewood101</t>
  </si>
  <si>
    <t>Orchid1304</t>
  </si>
  <si>
    <t>Oakwood304</t>
  </si>
  <si>
    <t>Oakwood310</t>
  </si>
  <si>
    <t>Lotus905</t>
  </si>
  <si>
    <t>Oakwood106</t>
  </si>
  <si>
    <t>Lotus603</t>
  </si>
  <si>
    <t>Lotus206</t>
  </si>
  <si>
    <t>Iris408</t>
  </si>
  <si>
    <t>Iris1306</t>
  </si>
  <si>
    <t>Greenotel514</t>
  </si>
  <si>
    <t>Greenotel616</t>
  </si>
  <si>
    <t>Greenotel416</t>
  </si>
  <si>
    <t>Greenotel202</t>
  </si>
  <si>
    <t>Caspia901</t>
  </si>
  <si>
    <t>Beetel710</t>
  </si>
  <si>
    <t>Beetel901</t>
  </si>
  <si>
    <t>Beetel210</t>
  </si>
  <si>
    <t>Beetel404</t>
  </si>
  <si>
    <t>Beetel1402</t>
  </si>
  <si>
    <t>Oakwood102</t>
  </si>
  <si>
    <t>Beetel206</t>
  </si>
  <si>
    <t>Beetel610</t>
  </si>
  <si>
    <t>Caspia203</t>
  </si>
  <si>
    <t>Greenotel215</t>
  </si>
  <si>
    <t>Iris706</t>
  </si>
  <si>
    <t>Beetel1401</t>
  </si>
  <si>
    <t>Beetel105</t>
  </si>
  <si>
    <t>TulipG08</t>
  </si>
  <si>
    <t>Rosewood407</t>
  </si>
  <si>
    <t>Greenotel1010</t>
  </si>
  <si>
    <t>Orchid1005</t>
  </si>
  <si>
    <t>Iris102</t>
  </si>
  <si>
    <t>Rosewood1002</t>
  </si>
  <si>
    <t>Caspia802</t>
  </si>
  <si>
    <t>Caspia903</t>
  </si>
  <si>
    <t>Beetel804</t>
  </si>
  <si>
    <t>Iris1001</t>
  </si>
  <si>
    <t>Iris103</t>
  </si>
  <si>
    <t>Iris1005</t>
  </si>
  <si>
    <t>Greenotel401</t>
  </si>
  <si>
    <t>Beetel108</t>
  </si>
  <si>
    <t>Rosewood105</t>
  </si>
  <si>
    <t>Tulip1202</t>
  </si>
  <si>
    <t>Tulip1210</t>
  </si>
  <si>
    <t>Rosewood206
Rosewood306</t>
  </si>
  <si>
    <t>GreenotelShopG6</t>
  </si>
  <si>
    <t>Lotus203</t>
  </si>
  <si>
    <t>Greenotel405</t>
  </si>
  <si>
    <t>Caspia603</t>
  </si>
  <si>
    <t>Orchid1403
Orchid1404
Tulip1309
Tulip1310</t>
  </si>
  <si>
    <t>Beetel402</t>
  </si>
  <si>
    <t>GreenotelShopG14</t>
  </si>
  <si>
    <t>Caspia701</t>
  </si>
  <si>
    <t>Caspia104</t>
  </si>
  <si>
    <t>Iris803</t>
  </si>
  <si>
    <t>Beetel1404</t>
  </si>
  <si>
    <t>Orchid202</t>
  </si>
  <si>
    <t>GreenotelShopG7</t>
  </si>
  <si>
    <t>GreenotelShopF2</t>
  </si>
  <si>
    <t>Orchid1201</t>
  </si>
  <si>
    <t>Greenotel806</t>
  </si>
  <si>
    <t>Greenotel807</t>
  </si>
  <si>
    <t>Greenotel408</t>
  </si>
  <si>
    <t>Greenotel515</t>
  </si>
  <si>
    <t>Orchid1403</t>
  </si>
  <si>
    <t>Caspia506</t>
  </si>
  <si>
    <t>Oakwood408</t>
  </si>
  <si>
    <t>Orchid302</t>
  </si>
  <si>
    <t>Iris406</t>
  </si>
  <si>
    <t>Lotus605</t>
  </si>
  <si>
    <t>Orchid103</t>
  </si>
  <si>
    <t>Iris806</t>
  </si>
  <si>
    <t>Lotus607</t>
  </si>
  <si>
    <t>Beetel501</t>
  </si>
  <si>
    <t>Oakwood508</t>
  </si>
  <si>
    <t>Orchid1106</t>
  </si>
  <si>
    <t>Greenotel412</t>
  </si>
  <si>
    <t>Beetel809</t>
  </si>
  <si>
    <t>Greenotel308</t>
  </si>
  <si>
    <t>Iris703</t>
  </si>
  <si>
    <t>Beetel409</t>
  </si>
  <si>
    <t>Iris302</t>
  </si>
  <si>
    <t>Orchid101</t>
  </si>
  <si>
    <t>Iris303</t>
  </si>
  <si>
    <t>Greenotel104</t>
  </si>
  <si>
    <t>Greenotel208</t>
  </si>
  <si>
    <t>Tulip1203</t>
  </si>
  <si>
    <t>Greenotel607</t>
  </si>
  <si>
    <t>Greenotel1501</t>
  </si>
  <si>
    <t>Greenotel303</t>
  </si>
  <si>
    <t>Oakwood1309</t>
  </si>
  <si>
    <t>Oakwood1310</t>
  </si>
  <si>
    <t>Oakwood1311</t>
  </si>
  <si>
    <t>Oakwood1306</t>
  </si>
  <si>
    <t>Oakwood1307</t>
  </si>
  <si>
    <t>Oakwood1308</t>
  </si>
  <si>
    <t>Rosewood907</t>
  </si>
  <si>
    <t>Rosewood908</t>
  </si>
  <si>
    <t>Oakwood704</t>
  </si>
  <si>
    <t>Oakwood705</t>
  </si>
  <si>
    <t>Oakwood711</t>
  </si>
  <si>
    <t>Oakwood712</t>
  </si>
  <si>
    <t>Oakwood713</t>
  </si>
  <si>
    <t>Oakwood714</t>
  </si>
  <si>
    <t>Oakwood903</t>
  </si>
  <si>
    <t>Oakwood904</t>
  </si>
  <si>
    <t>Oakwood905</t>
  </si>
  <si>
    <t>Oakwood907</t>
  </si>
  <si>
    <t>Rosewood1101</t>
  </si>
  <si>
    <t>Rosewood1301</t>
  </si>
  <si>
    <t>Rosewood1104</t>
  </si>
  <si>
    <t>Rosewood1303</t>
  </si>
  <si>
    <t>Rosewood1107</t>
  </si>
  <si>
    <t>Rosewood1108</t>
  </si>
  <si>
    <t>Rosewood1105</t>
  </si>
  <si>
    <t>Rosewood1305</t>
  </si>
  <si>
    <t>Oakwood804</t>
  </si>
  <si>
    <t>Oakwood805</t>
  </si>
  <si>
    <t>Oakwood811</t>
  </si>
  <si>
    <t>Oakwood813</t>
  </si>
  <si>
    <t>Oakwood814</t>
  </si>
  <si>
    <t>Rosewood802A</t>
  </si>
  <si>
    <t>Rosewood902</t>
  </si>
  <si>
    <t>Rosewood804</t>
  </si>
  <si>
    <t>Rosewood1003</t>
  </si>
  <si>
    <t>Rosewood806</t>
  </si>
  <si>
    <t>Rosewood1005</t>
  </si>
  <si>
    <t>Beetel1410</t>
  </si>
  <si>
    <t>Oakwood1312</t>
  </si>
  <si>
    <t>Oakwood1313</t>
  </si>
  <si>
    <t>Oakwood1314</t>
  </si>
  <si>
    <t>Greenotel216</t>
  </si>
  <si>
    <t>Greenotel404</t>
  </si>
  <si>
    <t>Greenotel716</t>
  </si>
  <si>
    <t>Oakwood1303</t>
  </si>
  <si>
    <t>Oakwood1301</t>
  </si>
  <si>
    <t>Oakwood1114</t>
  </si>
  <si>
    <t>Oakwood1112</t>
  </si>
  <si>
    <t>Oakwood1111</t>
  </si>
  <si>
    <t>Oakwood1109</t>
  </si>
  <si>
    <t>Oakwood1103</t>
  </si>
  <si>
    <t>Tulip1306</t>
  </si>
  <si>
    <t>Orchid805</t>
  </si>
  <si>
    <t>Orchid1004</t>
  </si>
  <si>
    <t>Lotus1402</t>
  </si>
  <si>
    <t>Rosewood1308</t>
  </si>
  <si>
    <t>Rosewood1307</t>
  </si>
  <si>
    <t>Rosewood1207</t>
  </si>
  <si>
    <t>Rosewood1204</t>
  </si>
  <si>
    <t>Oakwood1004</t>
  </si>
  <si>
    <t>Oakwood1003</t>
  </si>
  <si>
    <t>Oakwood1001</t>
  </si>
  <si>
    <t>Oakwood914</t>
  </si>
  <si>
    <t>Oakwood913</t>
  </si>
  <si>
    <t>Oakwood912</t>
  </si>
  <si>
    <t>Oakwood911</t>
  </si>
  <si>
    <t>Oakwood909</t>
  </si>
  <si>
    <t>Rosewood1304</t>
  </si>
  <si>
    <t>Oakwood810</t>
  </si>
  <si>
    <t>Oakwood806</t>
  </si>
  <si>
    <t>Oakwood701</t>
  </si>
  <si>
    <t>Oakwood1005</t>
  </si>
  <si>
    <t>Oakwood1113</t>
  </si>
  <si>
    <t>Orchid1007</t>
  </si>
  <si>
    <t>Greenotel1015</t>
  </si>
  <si>
    <t>Greenotel915</t>
  </si>
  <si>
    <t>Greenotel815</t>
  </si>
  <si>
    <t>Oakwood1304</t>
  </si>
  <si>
    <t>Oakwood1105</t>
  </si>
  <si>
    <t>Oakwood1104</t>
  </si>
  <si>
    <t>Orchid1104</t>
  </si>
  <si>
    <t>Rosewood1208</t>
  </si>
  <si>
    <t>Oakwood1008</t>
  </si>
  <si>
    <t>Oakwood1006</t>
  </si>
  <si>
    <t>Oakwood1011</t>
  </si>
  <si>
    <t>Oakwood1012</t>
  </si>
  <si>
    <t>Oakwood1013</t>
  </si>
  <si>
    <t>Oakwood1014</t>
  </si>
  <si>
    <t>Oakwood1101</t>
  </si>
  <si>
    <t>Caspia708
Beetel310</t>
  </si>
  <si>
    <t>Beetel1310</t>
  </si>
  <si>
    <t>pramodsingh15969@gmail.com</t>
  </si>
  <si>
    <t>piyusharyan9835@gmail.com</t>
  </si>
  <si>
    <t>cashok9919@gmail.com</t>
  </si>
  <si>
    <t>banerjeerajeev78@gmail.com</t>
  </si>
  <si>
    <t>sbajaj17@gmail.com</t>
  </si>
  <si>
    <t>ashwani.bajaj@martechindia.com</t>
  </si>
  <si>
    <t>drmustaq01@yahoo.com</t>
  </si>
  <si>
    <t> +353 (0) 89 275 9951</t>
  </si>
  <si>
    <t>vermaharish630@gmail.com</t>
  </si>
  <si>
    <t>GreenotelLGF06</t>
  </si>
  <si>
    <t>HRADAY NARAYAN DWIVEDI</t>
  </si>
  <si>
    <t>cma.manishdubey@gmail.com</t>
  </si>
  <si>
    <t>99710 19350</t>
  </si>
  <si>
    <t>Greenotel205</t>
  </si>
  <si>
    <t>Rajiv Yadav &amp; Ramnandan Yadav</t>
  </si>
  <si>
    <t xml:space="preserve">yadavrajiv20@gmail.com
</t>
  </si>
  <si>
    <t>ShopG10</t>
  </si>
  <si>
    <t>Ramnandan Yadav</t>
  </si>
  <si>
    <t>JBK/HB/0887</t>
  </si>
  <si>
    <t>Greenotel501</t>
  </si>
  <si>
    <t xml:space="preserve">Sohan Lal (Deceased) through Legal Heirs </t>
  </si>
  <si>
    <t>akhilmourya1167@gmail.com</t>
  </si>
  <si>
    <t>JBK/HB/0888</t>
  </si>
  <si>
    <t>Caspia501</t>
  </si>
  <si>
    <t>Shubhra Singhal</t>
  </si>
  <si>
    <t>singhalshubhra79@gmail.com</t>
  </si>
  <si>
    <t>JBK/HB/0889</t>
  </si>
  <si>
    <t>ShopG12</t>
  </si>
  <si>
    <t>Aradhana Jha &amp; Amit Kumar Jha</t>
  </si>
  <si>
    <t>aradhana19ak@gmail.com</t>
  </si>
  <si>
    <t>JBK/HB/0890</t>
  </si>
  <si>
    <t>Tulip605</t>
  </si>
  <si>
    <t>Arati Jha &amp; Bashishtha Kumar Jha</t>
  </si>
  <si>
    <t>jhabk@live.com</t>
  </si>
  <si>
    <t>JBK/HB/0891</t>
  </si>
  <si>
    <t>Lotus1103</t>
  </si>
  <si>
    <t>Pratik Arjun Sen</t>
  </si>
  <si>
    <t>pratikarjunsen@hotmail.com</t>
  </si>
  <si>
    <t>JBK/HB/0892</t>
  </si>
  <si>
    <t>Rosewood103</t>
  </si>
  <si>
    <t>Davender Kaushik &amp; Seema Kaushik</t>
  </si>
  <si>
    <t>seemakaushik968@gmail.com</t>
  </si>
  <si>
    <t>JBK/HB/0893</t>
  </si>
  <si>
    <t>Office F-11</t>
  </si>
  <si>
    <t>Satveer Nagar</t>
  </si>
  <si>
    <t>satveernagar1973@gmail.com</t>
  </si>
  <si>
    <t>JBK/HB/0894</t>
  </si>
  <si>
    <t>Tulip204</t>
  </si>
  <si>
    <t>Sidhartha Magu &amp; Kirti Magu</t>
  </si>
  <si>
    <t>sidharthamagu@rediffmail.com</t>
  </si>
  <si>
    <t>JBK/HB/0895</t>
  </si>
  <si>
    <t>Beetel1004</t>
  </si>
  <si>
    <t>Subhasis Ray</t>
  </si>
  <si>
    <t>subhasis.ray@gmail.com</t>
  </si>
  <si>
    <t>JBK/HB/0896</t>
  </si>
  <si>
    <t>Caspia1308</t>
  </si>
  <si>
    <t>Ajay Kumar Lohmar</t>
  </si>
  <si>
    <t>lohmarajay@gmail.com</t>
  </si>
  <si>
    <t>JBK/HB/0897</t>
  </si>
  <si>
    <t>Caspia202</t>
  </si>
  <si>
    <t>Vinod Kumar Jain</t>
  </si>
  <si>
    <t>vkjain248@gmail.com</t>
  </si>
  <si>
    <t>JBK/HB/0898</t>
  </si>
  <si>
    <t>Rosewood107</t>
  </si>
  <si>
    <t>Vibhor Goel, Davender Kumar Goel &amp; Vandana Goel</t>
  </si>
  <si>
    <t>1958dkgoel@gmail.com</t>
  </si>
  <si>
    <t>JBK/HB/0899</t>
  </si>
  <si>
    <t>Caspia904</t>
  </si>
  <si>
    <t xml:space="preserve"> Sagir Ahmed &amp; Nasrin Bano</t>
  </si>
  <si>
    <t>sagirahmed250@gmail.com</t>
  </si>
  <si>
    <t>JBK/HB/0900</t>
  </si>
  <si>
    <t>Rosewood104</t>
  </si>
  <si>
    <t>Vishnu Gupta &amp; Ashish Aggarwal</t>
  </si>
  <si>
    <t>vgupta012@yahoo.com</t>
  </si>
  <si>
    <t>JBK/HB/0901</t>
  </si>
  <si>
    <t>Greenotel301</t>
  </si>
  <si>
    <t>Amit Kapoor</t>
  </si>
  <si>
    <t>amitkapoorinindia@gmail.com</t>
  </si>
  <si>
    <t>JBK/HB/0902</t>
  </si>
  <si>
    <t>Greenotel1111</t>
  </si>
  <si>
    <t>Anuj Arora &amp; Nidhi Arora</t>
  </si>
  <si>
    <t>mail.aarora@gmail.com</t>
  </si>
  <si>
    <t>JBK/HB/0903</t>
  </si>
  <si>
    <t>Greenotel1016</t>
  </si>
  <si>
    <t>Mukesh Kumar Singh &amp; Hariom</t>
  </si>
  <si>
    <t>arpityadavarpityadav431@gmail.com</t>
  </si>
  <si>
    <t>JBK/HB/0904</t>
  </si>
  <si>
    <t>Tulip305</t>
  </si>
  <si>
    <t>Saroj Bansal &amp; Vishnu Prakash Bansal</t>
  </si>
  <si>
    <t>vishnupbansal@gmail.com</t>
  </si>
  <si>
    <t>JBK/HB/0905</t>
  </si>
  <si>
    <t>Greenotel415</t>
  </si>
  <si>
    <t>Vimal Nath Duggal</t>
  </si>
  <si>
    <t>vnd3232@gmail.com</t>
  </si>
  <si>
    <t>JBK/HB/0906</t>
  </si>
  <si>
    <t>Greenotel1005</t>
  </si>
  <si>
    <t>Bijender</t>
  </si>
  <si>
    <t>atulconcrete@gmail.com</t>
  </si>
  <si>
    <t>JBK/HB/0907</t>
  </si>
  <si>
    <t>Pramod Kumar Raman &amp; Sushma Kumari</t>
  </si>
  <si>
    <t>drpramodkumarraman@gmail.com</t>
  </si>
  <si>
    <t>JBK/HB/0908</t>
  </si>
  <si>
    <t>Tulip1006</t>
  </si>
  <si>
    <t>JBK/HB/0909</t>
  </si>
  <si>
    <t>Kavita Ray</t>
  </si>
  <si>
    <t>JBK/HB/0910</t>
  </si>
  <si>
    <t>JBK/HB/0911</t>
  </si>
  <si>
    <t>parmarsarjeet56@gmail.com, parmarsarjeet@icloud.com</t>
  </si>
  <si>
    <t>9818906600, 9871170147</t>
  </si>
  <si>
    <t>shivamparth82@gmail.com, sumanjijha2020@gmail.com</t>
  </si>
  <si>
    <t>9818388299, 7042068510</t>
  </si>
  <si>
    <t>Anoop Kumar, Madhulika, Sachit Pandit</t>
  </si>
  <si>
    <t>saemameeran8286@gmail.com, meeranahmed82@gmail.com</t>
  </si>
  <si>
    <t>8700207406, 9793777122</t>
  </si>
  <si>
    <t>shivya05@gmail.com, shivyasahani05@gmail.com</t>
  </si>
  <si>
    <t>7897803969, 7572001100</t>
  </si>
  <si>
    <t>ammardas@gmail.com, malikasiddiqi@gmail.com</t>
  </si>
  <si>
    <t>00447818925004</t>
  </si>
  <si>
    <t>pant196995.kcp@gmail.com, pantkailash@hotmail.com</t>
  </si>
  <si>
    <t>9717733963, 9717733964</t>
  </si>
  <si>
    <t>6397155818, 9634791849</t>
  </si>
  <si>
    <t>vijayvergiyaanjana@gmail.com</t>
  </si>
  <si>
    <t>rajeevbsfac@gmail.com</t>
  </si>
  <si>
    <t>9410217123, 8158005443</t>
  </si>
  <si>
    <t>roop.gar@gmail.com, bhardwajnandan1998@gmail.com</t>
  </si>
  <si>
    <t>vishalsharma44@gmail.com, monikasharma.sharma6@gmail.com</t>
  </si>
  <si>
    <t>9999388680 , 9999630336</t>
  </si>
  <si>
    <t>Roshan Kumar</t>
  </si>
  <si>
    <t>9852185915, 8210730402</t>
  </si>
  <si>
    <t>atiwarylic574@gmail.com, pradhan667@gmail.com</t>
  </si>
  <si>
    <t>9102202667, 8285606218</t>
  </si>
  <si>
    <t>dobhal1422@gmail.com , gptamukesh1960@gmail.com</t>
  </si>
  <si>
    <t>8750203196, 8375099657</t>
  </si>
  <si>
    <t>ravvinderchauhaan@gmail.com, nd.insuranceplace@gmail.com</t>
  </si>
  <si>
    <t>smitayogesh@gmail.com, smitagautam2310@gmail.com</t>
  </si>
  <si>
    <t xml:space="preserve"> 9453211057, 8448310501</t>
  </si>
  <si>
    <t>sanjivkumar160272@gmail.com, sanjivkumanr@gmail.com</t>
  </si>
  <si>
    <t>9811612969, 7004326077</t>
  </si>
  <si>
    <t>dr.nkumari50@gmail.com, Ruchik.08@gmail.com</t>
  </si>
  <si>
    <t>9971923596, 9905966733</t>
  </si>
  <si>
    <t>amanrai010304@gmail.com, arvindkumarray94@gmail.com</t>
  </si>
  <si>
    <t>9354322258, 9810854381</t>
  </si>
  <si>
    <t>Sunil@anaemica.in</t>
  </si>
  <si>
    <t>deeptijoshi1904@gmail.com</t>
  </si>
  <si>
    <t>ankur_chem97@rediffmail.com, ankurkumar.iitd@gmail.com</t>
  </si>
  <si>
    <t>vkagarwa2000@yahoo.com</t>
  </si>
  <si>
    <t>Orchid1401,1402</t>
  </si>
  <si>
    <t>Neeta Garg</t>
  </si>
  <si>
    <t>ankit_aq@yahoo.co.in</t>
  </si>
  <si>
    <t>9810876838, 9717827121</t>
  </si>
  <si>
    <t>JBK/HB/0526</t>
  </si>
  <si>
    <t>JBK/HB/0912</t>
  </si>
  <si>
    <t>Lotus501</t>
  </si>
  <si>
    <t>Anil Kumar Jain</t>
  </si>
  <si>
    <t>anilkjain.2010@gmail.com</t>
  </si>
  <si>
    <t>JBK/HB/0913</t>
  </si>
  <si>
    <t>Sunil Kumar Srivastava</t>
  </si>
  <si>
    <t>Oakwood 908</t>
  </si>
  <si>
    <t>sunilnidhi123@gmail.com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</si>
</sst>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0%"/>
  </numFmts>
  <fonts count="55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rgb="FF222222"/>
      <name val="Arial"/>
      <family val="2"/>
    </font>
    <font>
      <sz val="6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Verdana"/>
      <family val="2"/>
    </font>
    <font>
      <sz val="14"/>
      <color rgb="FF0F0F0F"/>
      <name val="Times New Roman"/>
      <family val="1"/>
    </font>
    <font>
      <sz val="12"/>
      <color rgb="FF0F0F0F"/>
      <name val="Times New Roman"/>
      <family val="1"/>
    </font>
    <font>
      <sz val="11"/>
      <color rgb="FF222222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2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9" fontId="44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0" fillId="0" borderId="1" xfId="0" applyBorder="1"/>
    <xf numFmtId="0" fontId="31" fillId="0" borderId="1" xfId="0" applyFont="1" applyBorder="1" applyAlignment="1">
      <alignment horizontal="center" vertical="center"/>
    </xf>
    <xf numFmtId="165" fontId="32" fillId="0" borderId="1" xfId="1" applyFont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4" fillId="2" borderId="2" xfId="1" applyNumberFormat="1" applyFont="1" applyFill="1" applyBorder="1" applyAlignment="1">
      <alignment horizontal="center" vertical="center" wrapText="1"/>
    </xf>
    <xf numFmtId="165" fontId="34" fillId="2" borderId="2" xfId="1" applyFont="1" applyFill="1" applyBorder="1" applyAlignment="1">
      <alignment horizontal="left" vertical="center" wrapText="1"/>
    </xf>
    <xf numFmtId="165" fontId="34" fillId="2" borderId="2" xfId="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6" fillId="2" borderId="2" xfId="1" applyNumberFormat="1" applyFont="1" applyFill="1" applyBorder="1" applyAlignment="1">
      <alignment horizontal="center" vertical="center" wrapText="1"/>
    </xf>
    <xf numFmtId="165" fontId="36" fillId="2" borderId="2" xfId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15" fontId="31" fillId="0" borderId="2" xfId="0" applyNumberFormat="1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164" fontId="32" fillId="0" borderId="2" xfId="1" applyNumberFormat="1" applyFont="1" applyFill="1" applyBorder="1" applyAlignment="1">
      <alignment horizontal="center" vertical="center"/>
    </xf>
    <xf numFmtId="3" fontId="32" fillId="0" borderId="2" xfId="0" applyNumberFormat="1" applyFont="1" applyBorder="1" applyAlignment="1">
      <alignment horizontal="center" vertical="center"/>
    </xf>
    <xf numFmtId="166" fontId="32" fillId="0" borderId="2" xfId="1" applyNumberFormat="1" applyFont="1" applyFill="1" applyBorder="1" applyAlignment="1">
      <alignment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6" fillId="0" borderId="2" xfId="1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0" fillId="0" borderId="2" xfId="2" applyFont="1" applyFill="1" applyBorder="1" applyAlignment="1" applyProtection="1">
      <alignment horizontal="center" vertical="center"/>
    </xf>
    <xf numFmtId="0" fontId="32" fillId="0" borderId="2" xfId="1" applyNumberFormat="1" applyFont="1" applyFill="1" applyBorder="1" applyAlignment="1">
      <alignment horizontal="center" vertical="center"/>
    </xf>
    <xf numFmtId="164" fontId="31" fillId="0" borderId="2" xfId="1" applyNumberFormat="1" applyFont="1" applyFill="1" applyBorder="1" applyAlignment="1">
      <alignment horizontal="center" vertical="center"/>
    </xf>
    <xf numFmtId="166" fontId="31" fillId="0" borderId="2" xfId="1" applyNumberFormat="1" applyFont="1" applyFill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0" fontId="29" fillId="0" borderId="2" xfId="2" applyFill="1" applyBorder="1" applyAlignment="1" applyProtection="1">
      <alignment horizontal="center" vertical="center" wrapText="1"/>
    </xf>
    <xf numFmtId="164" fontId="41" fillId="0" borderId="0" xfId="0" applyNumberFormat="1" applyFont="1"/>
    <xf numFmtId="164" fontId="41" fillId="0" borderId="1" xfId="0" applyNumberFormat="1" applyFont="1" applyBorder="1" applyAlignment="1">
      <alignment horizontal="center" vertical="center"/>
    </xf>
    <xf numFmtId="166" fontId="32" fillId="0" borderId="2" xfId="1" applyNumberFormat="1" applyFont="1" applyFill="1" applyBorder="1" applyAlignment="1">
      <alignment horizontal="center" vertical="center"/>
    </xf>
    <xf numFmtId="166" fontId="13" fillId="0" borderId="2" xfId="1" applyNumberFormat="1" applyFont="1" applyFill="1" applyBorder="1" applyAlignment="1">
      <alignment vertical="center"/>
    </xf>
    <xf numFmtId="0" fontId="30" fillId="0" borderId="2" xfId="2" applyFont="1" applyFill="1" applyBorder="1" applyAlignment="1" applyProtection="1">
      <alignment horizontal="center" vertical="center" wrapText="1"/>
    </xf>
    <xf numFmtId="165" fontId="28" fillId="0" borderId="2" xfId="1" applyFont="1" applyFill="1" applyBorder="1" applyAlignment="1">
      <alignment vertical="center"/>
    </xf>
    <xf numFmtId="0" fontId="29" fillId="0" borderId="2" xfId="2" applyFill="1" applyBorder="1" applyAlignment="1" applyProtection="1">
      <alignment horizontal="center" vertical="center"/>
    </xf>
    <xf numFmtId="165" fontId="28" fillId="0" borderId="1" xfId="1" applyFont="1" applyFill="1" applyBorder="1" applyAlignment="1">
      <alignment horizontal="left" vertical="center"/>
    </xf>
    <xf numFmtId="165" fontId="26" fillId="0" borderId="1" xfId="1" applyFont="1" applyFill="1" applyBorder="1" applyAlignment="1">
      <alignment horizontal="left" vertical="center"/>
    </xf>
    <xf numFmtId="0" fontId="36" fillId="0" borderId="2" xfId="1" applyNumberFormat="1" applyFont="1" applyFill="1" applyBorder="1" applyAlignment="1">
      <alignment horizontal="center" vertical="center" wrapText="1"/>
    </xf>
    <xf numFmtId="165" fontId="36" fillId="0" borderId="2" xfId="1" applyFont="1" applyFill="1" applyBorder="1" applyAlignment="1">
      <alignment horizontal="left" vertical="center" wrapText="1"/>
    </xf>
    <xf numFmtId="165" fontId="36" fillId="0" borderId="2" xfId="1" applyFont="1" applyFill="1" applyBorder="1" applyAlignment="1">
      <alignment horizontal="center" vertical="center" wrapText="1"/>
    </xf>
    <xf numFmtId="166" fontId="36" fillId="0" borderId="2" xfId="1" applyNumberFormat="1" applyFont="1" applyFill="1" applyBorder="1" applyAlignment="1">
      <alignment horizontal="center" vertical="center" wrapText="1"/>
    </xf>
    <xf numFmtId="167" fontId="0" fillId="0" borderId="2" xfId="3" applyNumberFormat="1" applyFont="1" applyFill="1" applyBorder="1" applyAlignment="1">
      <alignment vertical="center"/>
    </xf>
    <xf numFmtId="165" fontId="26" fillId="0" borderId="2" xfId="1" applyFont="1" applyFill="1" applyBorder="1" applyAlignment="1">
      <alignment horizontal="center" vertical="center" wrapText="1"/>
    </xf>
    <xf numFmtId="166" fontId="28" fillId="0" borderId="1" xfId="1" applyNumberFormat="1" applyFont="1" applyFill="1" applyBorder="1" applyAlignment="1">
      <alignment vertical="center"/>
    </xf>
    <xf numFmtId="165" fontId="28" fillId="0" borderId="1" xfId="1" applyFont="1" applyFill="1" applyBorder="1" applyAlignment="1">
      <alignment vertical="center"/>
    </xf>
    <xf numFmtId="165" fontId="32" fillId="0" borderId="2" xfId="1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0" fillId="0" borderId="2" xfId="0" applyBorder="1"/>
    <xf numFmtId="165" fontId="28" fillId="0" borderId="1" xfId="1" applyFont="1" applyFill="1" applyBorder="1" applyAlignment="1">
      <alignment horizontal="center" vertical="center"/>
    </xf>
    <xf numFmtId="165" fontId="2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9" fillId="0" borderId="2" xfId="2" applyFill="1" applyBorder="1" applyAlignment="1" applyProtection="1">
      <alignment wrapText="1"/>
    </xf>
    <xf numFmtId="0" fontId="54" fillId="0" borderId="2" xfId="0" applyFont="1" applyBorder="1" applyAlignment="1">
      <alignment horizontal="right" wrapText="1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48" fillId="0" borderId="0" xfId="0" applyFont="1"/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66" fontId="13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3" fontId="40" fillId="0" borderId="0" xfId="0" applyNumberFormat="1" applyFont="1"/>
    <xf numFmtId="0" fontId="0" fillId="0" borderId="2" xfId="0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46" fillId="0" borderId="2" xfId="2" applyFont="1" applyFill="1" applyBorder="1" applyAlignment="1" applyProtection="1">
      <alignment horizontal="center" vertical="center"/>
    </xf>
    <xf numFmtId="167" fontId="45" fillId="0" borderId="2" xfId="3" applyNumberFormat="1" applyFont="1" applyFill="1" applyBorder="1" applyAlignment="1">
      <alignment vertical="center"/>
    </xf>
    <xf numFmtId="0" fontId="49" fillId="0" borderId="0" xfId="0" applyFont="1" applyAlignment="1">
      <alignment horizontal="center"/>
    </xf>
    <xf numFmtId="0" fontId="31" fillId="0" borderId="2" xfId="0" quotePrefix="1" applyFont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4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28" fillId="0" borderId="2" xfId="0" applyNumberFormat="1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29" fillId="0" borderId="2" xfId="2" applyBorder="1" applyAlignment="1" applyProtection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2" xfId="0" applyFont="1" applyBorder="1" applyAlignment="1">
      <alignment horizontal="center" wrapText="1"/>
    </xf>
    <xf numFmtId="0" fontId="47" fillId="0" borderId="0" xfId="0" applyFont="1"/>
    <xf numFmtId="0" fontId="29" fillId="0" borderId="0" xfId="2" applyAlignment="1" applyProtection="1"/>
    <xf numFmtId="0" fontId="6" fillId="0" borderId="9" xfId="0" applyFont="1" applyBorder="1" applyAlignment="1">
      <alignment horizontal="center" vertical="center" wrapText="1"/>
    </xf>
    <xf numFmtId="0" fontId="29" fillId="0" borderId="2" xfId="2" applyBorder="1" applyAlignment="1" applyProtection="1">
      <alignment horizontal="center" vertical="center" wrapText="1"/>
    </xf>
    <xf numFmtId="166" fontId="32" fillId="2" borderId="2" xfId="1" applyNumberFormat="1" applyFont="1" applyFill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1" fillId="2" borderId="2" xfId="0" quotePrefix="1" applyFont="1" applyFill="1" applyBorder="1" applyAlignment="1">
      <alignment horizontal="center" vertical="center"/>
    </xf>
    <xf numFmtId="0" fontId="29" fillId="2" borderId="2" xfId="2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166" fontId="43" fillId="0" borderId="2" xfId="1" applyNumberFormat="1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41" fillId="4" borderId="3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4" borderId="8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6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nkaj%20Narang\JBK\9.10.25\LIST%20FOR%20VERIFICATION%20(%20FINALISATION%20&amp;%20UPDATION%20PENDING)%203%20AUGUST.xlsx" TargetMode="External"/><Relationship Id="rId1" Type="http://schemas.openxmlformats.org/officeDocument/2006/relationships/externalLinkPath" Target="LIST%20FOR%20VERIFICATION%20(%20FINALISATION%20&amp;%20UPDATION%20PENDING)%203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B6" t="str">
            <v>Iris1002</v>
          </cell>
          <cell r="C6" t="str">
            <v>Iris-1002</v>
          </cell>
        </row>
        <row r="7">
          <cell r="B7" t="str">
            <v>Greenotel702</v>
          </cell>
          <cell r="C7" t="str">
            <v>Greenotel-702</v>
          </cell>
        </row>
        <row r="8">
          <cell r="B8" t="str">
            <v>Iris904</v>
          </cell>
          <cell r="C8" t="str">
            <v>Iris-904</v>
          </cell>
        </row>
        <row r="9">
          <cell r="B9" t="str">
            <v>Orchid706</v>
          </cell>
          <cell r="C9" t="str">
            <v>Orchid-706</v>
          </cell>
        </row>
        <row r="10">
          <cell r="B10" t="str">
            <v>Beetel1102</v>
          </cell>
          <cell r="C10" t="str">
            <v>Beetel-1102</v>
          </cell>
        </row>
        <row r="11">
          <cell r="B11" t="str">
            <v>Beetel1002</v>
          </cell>
          <cell r="C11" t="str">
            <v>Beetel-1002</v>
          </cell>
        </row>
        <row r="12">
          <cell r="B12" t="str">
            <v>Tulip408</v>
          </cell>
          <cell r="C12" t="str">
            <v>Tulip-408</v>
          </cell>
        </row>
        <row r="13">
          <cell r="B13" t="str">
            <v>Beetel1210</v>
          </cell>
          <cell r="C13" t="str">
            <v>Beetel-1210</v>
          </cell>
        </row>
        <row r="14">
          <cell r="B14" t="str">
            <v>Rosewood208</v>
          </cell>
          <cell r="C14" t="str">
            <v>Rosewood-208</v>
          </cell>
        </row>
        <row r="15">
          <cell r="B15" t="str">
            <v>Oakwood303</v>
          </cell>
          <cell r="C15" t="str">
            <v>Oakwood-303</v>
          </cell>
        </row>
        <row r="16">
          <cell r="B16" t="str">
            <v>IrisG07</v>
          </cell>
          <cell r="C16" t="str">
            <v>Iris-G07</v>
          </cell>
        </row>
        <row r="17">
          <cell r="B17" t="str">
            <v>Greenotel710</v>
          </cell>
          <cell r="C17" t="str">
            <v>Greenotel-710</v>
          </cell>
        </row>
        <row r="18">
          <cell r="B18" t="str">
            <v>Orchid1202</v>
          </cell>
          <cell r="C18" t="str">
            <v>Orchid-1202</v>
          </cell>
        </row>
        <row r="19">
          <cell r="B19" t="str">
            <v>Beetel806</v>
          </cell>
          <cell r="C19" t="str">
            <v>Beetel-806</v>
          </cell>
        </row>
        <row r="20">
          <cell r="B20" t="str">
            <v>Beetel605</v>
          </cell>
          <cell r="C20" t="str">
            <v>Beetel-605</v>
          </cell>
        </row>
        <row r="21">
          <cell r="B21" t="str">
            <v>Lotus407</v>
          </cell>
          <cell r="C21" t="str">
            <v>Lotus-407</v>
          </cell>
        </row>
        <row r="22">
          <cell r="B22" t="str">
            <v>Orchid1301</v>
          </cell>
          <cell r="C22" t="str">
            <v>Orchid-1301</v>
          </cell>
        </row>
        <row r="23">
          <cell r="B23" t="str">
            <v>Greenotel712</v>
          </cell>
          <cell r="C23" t="str">
            <v>Greenotel-712</v>
          </cell>
        </row>
        <row r="24">
          <cell r="B24" t="str">
            <v>Tulip1004</v>
          </cell>
          <cell r="C24" t="str">
            <v>Tulip-1004</v>
          </cell>
        </row>
        <row r="25">
          <cell r="B25" t="str">
            <v>Beetel706</v>
          </cell>
          <cell r="C25" t="str">
            <v>Beetel-706</v>
          </cell>
        </row>
        <row r="26">
          <cell r="B26" t="str">
            <v>Greenotel505</v>
          </cell>
          <cell r="C26" t="str">
            <v>Greenotel-505</v>
          </cell>
        </row>
        <row r="27">
          <cell r="B27" t="str">
            <v>Tulip708</v>
          </cell>
          <cell r="C27" t="str">
            <v>Tulip-708</v>
          </cell>
        </row>
        <row r="28">
          <cell r="B28" t="str">
            <v>Caspia304</v>
          </cell>
          <cell r="C28" t="str">
            <v>Caspia-304</v>
          </cell>
        </row>
        <row r="29">
          <cell r="B29" t="str">
            <v>Greenotel709</v>
          </cell>
          <cell r="C29" t="str">
            <v>Greenotel-709</v>
          </cell>
        </row>
        <row r="30">
          <cell r="B30" t="str">
            <v>Lotus302</v>
          </cell>
          <cell r="C30" t="str">
            <v>Lotus-302</v>
          </cell>
        </row>
        <row r="31">
          <cell r="B31" t="str">
            <v>Tulip1308</v>
          </cell>
          <cell r="C31" t="str">
            <v>Tulip-1308</v>
          </cell>
        </row>
        <row r="32">
          <cell r="B32" t="str">
            <v>Lotus1003</v>
          </cell>
          <cell r="C32" t="str">
            <v>Lotus-1003</v>
          </cell>
        </row>
        <row r="33">
          <cell r="B33" t="str">
            <v>Iris607</v>
          </cell>
          <cell r="C33" t="str">
            <v>Iris-607</v>
          </cell>
        </row>
        <row r="34">
          <cell r="B34" t="str">
            <v>Orchid107</v>
          </cell>
          <cell r="C34" t="str">
            <v>Orchid-107</v>
          </cell>
        </row>
        <row r="35">
          <cell r="B35" t="str">
            <v>GreenotelShopF3</v>
          </cell>
          <cell r="C35" t="str">
            <v>Greenotel-Shop-F3</v>
          </cell>
        </row>
        <row r="36">
          <cell r="B36" t="str">
            <v>Tulip609</v>
          </cell>
          <cell r="C36" t="str">
            <v>Tulip-609</v>
          </cell>
        </row>
        <row r="37">
          <cell r="B37" t="str">
            <v>Greenotel1013</v>
          </cell>
          <cell r="C37" t="str">
            <v>Greenotel-1013</v>
          </cell>
        </row>
        <row r="38">
          <cell r="B38" t="str">
            <v>Orchid106</v>
          </cell>
          <cell r="C38" t="str">
            <v>Orchid-106</v>
          </cell>
        </row>
        <row r="39">
          <cell r="B39" t="str">
            <v>Caspia102</v>
          </cell>
          <cell r="C39" t="str">
            <v>Caspia-102</v>
          </cell>
        </row>
        <row r="40">
          <cell r="B40" t="str">
            <v>Lotus503</v>
          </cell>
          <cell r="C40" t="str">
            <v>Lotus-503</v>
          </cell>
        </row>
        <row r="41">
          <cell r="B41" t="str">
            <v>Tulip908</v>
          </cell>
          <cell r="C41" t="str">
            <v>Tulip-908</v>
          </cell>
        </row>
        <row r="42">
          <cell r="B42" t="str">
            <v>Caspia404</v>
          </cell>
          <cell r="C42" t="str">
            <v>Caspia-404</v>
          </cell>
        </row>
        <row r="43">
          <cell r="B43" t="str">
            <v>Beetel606</v>
          </cell>
          <cell r="C43" t="str">
            <v>Beetel-606</v>
          </cell>
        </row>
        <row r="44">
          <cell r="B44" t="str">
            <v>Greenotel1109</v>
          </cell>
          <cell r="C44" t="str">
            <v>Greenotel-1109</v>
          </cell>
        </row>
        <row r="45">
          <cell r="B45" t="str">
            <v>Iris404</v>
          </cell>
          <cell r="C45" t="str">
            <v>Iris-404</v>
          </cell>
        </row>
        <row r="46">
          <cell r="B46" t="str">
            <v>Lotus504</v>
          </cell>
          <cell r="C46" t="str">
            <v>Lotus-504</v>
          </cell>
        </row>
        <row r="47">
          <cell r="B47" t="str">
            <v>Lotus907</v>
          </cell>
          <cell r="C47" t="str">
            <v>Lotus-907</v>
          </cell>
        </row>
        <row r="48">
          <cell r="B48" t="str">
            <v>Tulip703</v>
          </cell>
          <cell r="C48" t="str">
            <v>Tulip-703</v>
          </cell>
        </row>
        <row r="49">
          <cell r="B49" t="str">
            <v>Orchid306</v>
          </cell>
          <cell r="C49" t="str">
            <v>Orchid-306</v>
          </cell>
        </row>
        <row r="50">
          <cell r="B50" t="str">
            <v>Tulip110</v>
          </cell>
          <cell r="C50" t="str">
            <v>Tulip-110</v>
          </cell>
        </row>
        <row r="51">
          <cell r="B51" t="str">
            <v>Beetel401</v>
          </cell>
          <cell r="C51" t="str">
            <v>Beetel-401</v>
          </cell>
        </row>
        <row r="52">
          <cell r="B52" t="str">
            <v>Orchid203</v>
          </cell>
          <cell r="C52" t="str">
            <v>Orchid-203</v>
          </cell>
        </row>
        <row r="53">
          <cell r="B53" t="str">
            <v>Lotus604</v>
          </cell>
          <cell r="C53" t="str">
            <v>Lotus-604</v>
          </cell>
        </row>
        <row r="54">
          <cell r="B54" t="str">
            <v>Beetel502</v>
          </cell>
          <cell r="C54" t="str">
            <v>Beetel-502</v>
          </cell>
        </row>
        <row r="55">
          <cell r="B55" t="str">
            <v>Greenotel711</v>
          </cell>
          <cell r="C55" t="str">
            <v>Greenotel-711</v>
          </cell>
        </row>
        <row r="56">
          <cell r="B56" t="str">
            <v>Tulip405</v>
          </cell>
          <cell r="C56" t="str">
            <v>Tulip-405</v>
          </cell>
        </row>
        <row r="57">
          <cell r="B57" t="str">
            <v>Lotus306</v>
          </cell>
          <cell r="C57" t="str">
            <v>Lotus-306</v>
          </cell>
        </row>
        <row r="58">
          <cell r="B58" t="str">
            <v>Tulip702</v>
          </cell>
          <cell r="C58" t="str">
            <v>Tulip-702</v>
          </cell>
        </row>
        <row r="59">
          <cell r="B59" t="str">
            <v>Tulip208</v>
          </cell>
          <cell r="C59" t="str">
            <v>Tulip-208</v>
          </cell>
        </row>
        <row r="60">
          <cell r="B60" t="str">
            <v>Beetel807</v>
          </cell>
          <cell r="C60" t="str">
            <v>Beetel-807</v>
          </cell>
        </row>
        <row r="61">
          <cell r="B61" t="str">
            <v>Beetel902</v>
          </cell>
          <cell r="C61" t="str">
            <v>Beetel-902</v>
          </cell>
        </row>
        <row r="62">
          <cell r="B62" t="str">
            <v>Iris405</v>
          </cell>
          <cell r="C62" t="str">
            <v>Iris-405</v>
          </cell>
        </row>
        <row r="63">
          <cell r="B63" t="str">
            <v>Beetel307</v>
          </cell>
          <cell r="C63" t="str">
            <v>Beetel-307</v>
          </cell>
        </row>
        <row r="64">
          <cell r="B64" t="str">
            <v>TulipG07</v>
          </cell>
          <cell r="C64" t="str">
            <v>Tulip-G07</v>
          </cell>
        </row>
        <row r="65">
          <cell r="B65" t="str">
            <v>Orchid707</v>
          </cell>
          <cell r="C65" t="str">
            <v>Orchid-707</v>
          </cell>
        </row>
        <row r="66">
          <cell r="B66" t="str">
            <v>Caspia608</v>
          </cell>
          <cell r="C66" t="str">
            <v>Caspia-608</v>
          </cell>
        </row>
        <row r="67">
          <cell r="B67" t="str">
            <v>Orchid704</v>
          </cell>
          <cell r="C67" t="str">
            <v>Orchid-704</v>
          </cell>
        </row>
        <row r="68">
          <cell r="B68" t="str">
            <v>Beetel704</v>
          </cell>
          <cell r="C68" t="str">
            <v>Beetel-704</v>
          </cell>
        </row>
        <row r="69">
          <cell r="B69" t="str">
            <v>Caspia508</v>
          </cell>
          <cell r="C69" t="str">
            <v>Caspia-508</v>
          </cell>
        </row>
        <row r="70">
          <cell r="B70" t="str">
            <v>Iris601</v>
          </cell>
          <cell r="C70" t="str">
            <v>Iris-601</v>
          </cell>
        </row>
        <row r="71">
          <cell r="B71" t="str">
            <v>Greenotel810</v>
          </cell>
          <cell r="C71" t="str">
            <v>Greenotel-810</v>
          </cell>
        </row>
        <row r="72">
          <cell r="B72" t="str">
            <v>Orchid1102</v>
          </cell>
          <cell r="C72" t="str">
            <v>Orchid-1102</v>
          </cell>
        </row>
        <row r="73">
          <cell r="B73" t="str">
            <v>Caspia601</v>
          </cell>
          <cell r="C73" t="str">
            <v>Caspia-601</v>
          </cell>
        </row>
        <row r="74">
          <cell r="B74" t="str">
            <v>Tulip802</v>
          </cell>
          <cell r="C74" t="str">
            <v>Tulip-802</v>
          </cell>
        </row>
        <row r="75">
          <cell r="B75" t="str">
            <v>Greenotel809</v>
          </cell>
          <cell r="C75" t="str">
            <v>Greenotel-809</v>
          </cell>
        </row>
        <row r="76">
          <cell r="B76" t="str">
            <v>Iris202</v>
          </cell>
          <cell r="C76" t="str">
            <v>Iris-202</v>
          </cell>
        </row>
        <row r="77">
          <cell r="B77" t="str">
            <v>Caspia402</v>
          </cell>
          <cell r="C77" t="str">
            <v>Caspia-402</v>
          </cell>
        </row>
        <row r="78">
          <cell r="B78" t="str">
            <v>Tulip602</v>
          </cell>
          <cell r="C78" t="str">
            <v>Tulip-602</v>
          </cell>
        </row>
        <row r="79">
          <cell r="B79" t="str">
            <v>Orchid907</v>
          </cell>
          <cell r="C79" t="str">
            <v>Orchid-907</v>
          </cell>
        </row>
        <row r="80">
          <cell r="B80" t="str">
            <v>Rosewood402A</v>
          </cell>
          <cell r="C80" t="str">
            <v>Rosewood-402A</v>
          </cell>
        </row>
        <row r="81">
          <cell r="B81" t="str">
            <v>Beetel309</v>
          </cell>
          <cell r="C81" t="str">
            <v>Beetel-309</v>
          </cell>
        </row>
        <row r="82">
          <cell r="B82" t="str">
            <v>Rosewood604</v>
          </cell>
          <cell r="C82" t="str">
            <v>Rosewood-604</v>
          </cell>
        </row>
        <row r="83">
          <cell r="B83" t="str">
            <v>Orchid601</v>
          </cell>
          <cell r="C83" t="str">
            <v>Orchid-601</v>
          </cell>
        </row>
        <row r="84">
          <cell r="B84" t="str">
            <v>Beetel1008</v>
          </cell>
          <cell r="C84" t="str">
            <v>Beetel-1008</v>
          </cell>
        </row>
        <row r="85">
          <cell r="B85" t="str">
            <v>Iris508</v>
          </cell>
          <cell r="C85" t="str">
            <v>Iris-508</v>
          </cell>
        </row>
        <row r="86">
          <cell r="B86" t="str">
            <v>Tulip302</v>
          </cell>
          <cell r="C86" t="str">
            <v>Tulip-302</v>
          </cell>
        </row>
        <row r="87">
          <cell r="B87" t="str">
            <v>Orchid307</v>
          </cell>
          <cell r="C87" t="str">
            <v>Orchid-307</v>
          </cell>
        </row>
        <row r="88">
          <cell r="B88" t="str">
            <v>Beetel205</v>
          </cell>
          <cell r="C88" t="str">
            <v>Beetel-205</v>
          </cell>
        </row>
        <row r="89">
          <cell r="B89" t="str">
            <v>Beetel1005</v>
          </cell>
          <cell r="C89" t="str">
            <v>Beetel-1005</v>
          </cell>
        </row>
        <row r="90">
          <cell r="B90" t="str">
            <v>Greenotel210</v>
          </cell>
          <cell r="C90" t="str">
            <v>Greenotel-210</v>
          </cell>
        </row>
        <row r="91">
          <cell r="B91" t="str">
            <v>Caspia106</v>
          </cell>
          <cell r="C91" t="str">
            <v>Caspia-106</v>
          </cell>
        </row>
        <row r="92">
          <cell r="B92" t="str">
            <v>Greenotel106</v>
          </cell>
          <cell r="C92" t="str">
            <v>Greenotel-106</v>
          </cell>
        </row>
        <row r="93">
          <cell r="B93" t="str">
            <v>Beetel104</v>
          </cell>
          <cell r="C93" t="str">
            <v>Beetel-104</v>
          </cell>
        </row>
        <row r="94">
          <cell r="B94" t="str">
            <v>Tulip1107</v>
          </cell>
          <cell r="C94" t="str">
            <v>Tulip-1107</v>
          </cell>
        </row>
        <row r="95">
          <cell r="B95" t="str">
            <v>Lotus803</v>
          </cell>
          <cell r="C95" t="str">
            <v>Lotus-803</v>
          </cell>
        </row>
        <row r="96">
          <cell r="B96" t="str">
            <v>Tulip210</v>
          </cell>
          <cell r="C96" t="str">
            <v>Tulip-210</v>
          </cell>
        </row>
        <row r="97">
          <cell r="B97" t="str">
            <v>Greenotel113</v>
          </cell>
          <cell r="C97" t="str">
            <v>Greenotel-113</v>
          </cell>
        </row>
        <row r="98">
          <cell r="B98" t="str">
            <v>Iris902</v>
          </cell>
          <cell r="C98" t="str">
            <v>Iris-902</v>
          </cell>
        </row>
        <row r="99">
          <cell r="B99" t="str">
            <v>Tulip103</v>
          </cell>
          <cell r="C99" t="str">
            <v>Tulip-103</v>
          </cell>
        </row>
        <row r="100">
          <cell r="B100" t="str">
            <v>Caspia1004</v>
          </cell>
          <cell r="C100" t="str">
            <v>Caspia-1004</v>
          </cell>
        </row>
        <row r="101">
          <cell r="B101" t="str">
            <v>Oakwood410</v>
          </cell>
          <cell r="C101" t="str">
            <v>Oakwood-410</v>
          </cell>
        </row>
        <row r="102">
          <cell r="B102" t="str">
            <v>Beetel1309</v>
          </cell>
          <cell r="C102" t="str">
            <v>Beetel-1309</v>
          </cell>
        </row>
        <row r="103">
          <cell r="B103" t="str">
            <v>Caspia1207</v>
          </cell>
          <cell r="C103" t="str">
            <v>Caspia-1207</v>
          </cell>
        </row>
        <row r="104">
          <cell r="B104" t="str">
            <v>Greenotel801</v>
          </cell>
          <cell r="C104" t="str">
            <v>Greenotel-801</v>
          </cell>
        </row>
        <row r="105">
          <cell r="B105" t="str">
            <v>Greenotel1012</v>
          </cell>
          <cell r="C105" t="str">
            <v>Greenotel-1012</v>
          </cell>
        </row>
        <row r="106">
          <cell r="B106" t="str">
            <v>Caspia103</v>
          </cell>
          <cell r="C106" t="str">
            <v>Caspia-103</v>
          </cell>
        </row>
        <row r="107">
          <cell r="B107" t="str">
            <v>Lotus1104</v>
          </cell>
          <cell r="C107" t="str">
            <v>Lotus-1104</v>
          </cell>
        </row>
        <row r="108">
          <cell r="B108" t="str">
            <v>Iris308</v>
          </cell>
          <cell r="C108" t="str">
            <v>Iris-308</v>
          </cell>
        </row>
        <row r="109">
          <cell r="B109" t="str">
            <v>Beetel1307</v>
          </cell>
          <cell r="C109" t="str">
            <v>Beetel-1307</v>
          </cell>
        </row>
        <row r="110">
          <cell r="B110" t="str">
            <v>Iris708</v>
          </cell>
          <cell r="C110" t="str">
            <v>Iris-708</v>
          </cell>
        </row>
        <row r="111">
          <cell r="B111" t="str">
            <v>Greenotel203</v>
          </cell>
          <cell r="C111" t="str">
            <v>Greenotel-203</v>
          </cell>
        </row>
        <row r="112">
          <cell r="B112" t="str">
            <v>Tulip403</v>
          </cell>
          <cell r="C112" t="str">
            <v>Tulip-403</v>
          </cell>
        </row>
        <row r="113">
          <cell r="B113" t="str">
            <v>TulipG06</v>
          </cell>
          <cell r="C113" t="str">
            <v>Tulip-G06</v>
          </cell>
        </row>
        <row r="114">
          <cell r="B114" t="str">
            <v>Caspia1306</v>
          </cell>
          <cell r="C114" t="str">
            <v>Caspia-1306</v>
          </cell>
        </row>
        <row r="115">
          <cell r="B115" t="str">
            <v>Beetel1010</v>
          </cell>
          <cell r="C115" t="str">
            <v>Beetel-1010</v>
          </cell>
        </row>
        <row r="116">
          <cell r="B116" t="str">
            <v>Iris801</v>
          </cell>
          <cell r="C116" t="str">
            <v>Iris-801</v>
          </cell>
        </row>
        <row r="117">
          <cell r="B117" t="str">
            <v>Orchid705</v>
          </cell>
          <cell r="C117" t="str">
            <v>Orchid-705</v>
          </cell>
        </row>
        <row r="118">
          <cell r="B118" t="str">
            <v>Beetel505</v>
          </cell>
          <cell r="C118" t="str">
            <v>Beetel-505</v>
          </cell>
        </row>
        <row r="119">
          <cell r="B119" t="str">
            <v>Lotus401</v>
          </cell>
          <cell r="C119" t="str">
            <v>Lotus-401</v>
          </cell>
        </row>
        <row r="120">
          <cell r="B120" t="str">
            <v>Orchid906</v>
          </cell>
          <cell r="C120" t="str">
            <v>Orchid-906</v>
          </cell>
        </row>
        <row r="121">
          <cell r="B121" t="str">
            <v>Iris307</v>
          </cell>
          <cell r="C121" t="str">
            <v>Iris-307</v>
          </cell>
        </row>
        <row r="122">
          <cell r="B122" t="str">
            <v>Greenotel101</v>
          </cell>
          <cell r="C122" t="str">
            <v>Greenotel-101</v>
          </cell>
        </row>
        <row r="123">
          <cell r="B123" t="str">
            <v>Caspia804</v>
          </cell>
          <cell r="C123" t="str">
            <v>Caspia-804</v>
          </cell>
        </row>
        <row r="124">
          <cell r="B124" t="str">
            <v>Tulip607</v>
          </cell>
          <cell r="C124" t="str">
            <v>Tulip-607</v>
          </cell>
        </row>
        <row r="125">
          <cell r="B125" t="str">
            <v>Orchid303</v>
          </cell>
          <cell r="C125" t="str">
            <v>Orchid-303</v>
          </cell>
        </row>
        <row r="126">
          <cell r="B126" t="str">
            <v>Beetel810</v>
          </cell>
          <cell r="C126" t="str">
            <v>Beetel-810</v>
          </cell>
        </row>
        <row r="127">
          <cell r="B127" t="str">
            <v>Iris506</v>
          </cell>
          <cell r="C127" t="str">
            <v>Iris-506</v>
          </cell>
        </row>
        <row r="128">
          <cell r="B128" t="str">
            <v>Caspia806</v>
          </cell>
          <cell r="C128" t="str">
            <v>Caspia-806</v>
          </cell>
        </row>
        <row r="129">
          <cell r="B129" t="str">
            <v>Iris501</v>
          </cell>
          <cell r="C129" t="str">
            <v>Iris-501</v>
          </cell>
        </row>
        <row r="130">
          <cell r="B130" t="str">
            <v>Tulip1009</v>
          </cell>
          <cell r="C130" t="str">
            <v>Tulip-1009</v>
          </cell>
        </row>
        <row r="131">
          <cell r="B131" t="str">
            <v>Beetel601</v>
          </cell>
          <cell r="C131" t="str">
            <v>Beetel-601</v>
          </cell>
        </row>
        <row r="132">
          <cell r="B132" t="str">
            <v>Beetel709</v>
          </cell>
          <cell r="C132" t="str">
            <v>Beetel-709</v>
          </cell>
        </row>
        <row r="133">
          <cell r="B133" t="str">
            <v>Greenotel206</v>
          </cell>
          <cell r="C133" t="str">
            <v>Greenotel-206</v>
          </cell>
        </row>
        <row r="134">
          <cell r="B134" t="str">
            <v>Tulip308</v>
          </cell>
          <cell r="C134" t="str">
            <v>Tulip-308</v>
          </cell>
        </row>
        <row r="135">
          <cell r="B135" t="str">
            <v>LotusG02</v>
          </cell>
          <cell r="C135" t="str">
            <v>Lotus-G02</v>
          </cell>
        </row>
        <row r="136">
          <cell r="B136" t="str">
            <v>Iris602</v>
          </cell>
          <cell r="C136" t="str">
            <v>Iris-602</v>
          </cell>
        </row>
        <row r="137">
          <cell r="B137" t="str">
            <v>Iris403</v>
          </cell>
          <cell r="C137" t="str">
            <v>Iris-403</v>
          </cell>
        </row>
        <row r="138">
          <cell r="B138" t="str">
            <v>Greenotel714</v>
          </cell>
          <cell r="C138" t="str">
            <v>Greenotel-714</v>
          </cell>
        </row>
        <row r="139">
          <cell r="B139" t="str">
            <v>Tulip709</v>
          </cell>
          <cell r="C139" t="str">
            <v>Tulip-709</v>
          </cell>
        </row>
        <row r="140">
          <cell r="B140" t="str">
            <v>Iris306</v>
          </cell>
          <cell r="C140" t="str">
            <v>Iris-306</v>
          </cell>
        </row>
        <row r="141">
          <cell r="B141" t="str">
            <v>Beetel1308</v>
          </cell>
          <cell r="C141" t="str">
            <v>Beetel-1308</v>
          </cell>
        </row>
        <row r="142">
          <cell r="B142" t="str">
            <v>Greenotel911</v>
          </cell>
          <cell r="C142" t="str">
            <v>Greenotel-911</v>
          </cell>
        </row>
        <row r="143">
          <cell r="B143" t="str">
            <v>Beetel405</v>
          </cell>
          <cell r="C143" t="str">
            <v>Beetel-405</v>
          </cell>
        </row>
        <row r="144">
          <cell r="B144" t="str">
            <v>Caspia905</v>
          </cell>
          <cell r="C144" t="str">
            <v>Caspia-905</v>
          </cell>
        </row>
        <row r="145">
          <cell r="B145" t="str">
            <v>Caspia908</v>
          </cell>
          <cell r="C145" t="str">
            <v>Caspia-908</v>
          </cell>
        </row>
        <row r="146">
          <cell r="B146" t="str">
            <v>Iris907</v>
          </cell>
          <cell r="C146" t="str">
            <v>Iris-907</v>
          </cell>
        </row>
        <row r="147">
          <cell r="B147" t="str">
            <v>Caspia907</v>
          </cell>
          <cell r="C147" t="str">
            <v>Caspia-907</v>
          </cell>
        </row>
        <row r="148">
          <cell r="B148" t="str">
            <v>Greenotel410</v>
          </cell>
          <cell r="C148" t="str">
            <v>Greenotel-410</v>
          </cell>
        </row>
        <row r="149">
          <cell r="B149" t="str">
            <v>Oakwood610</v>
          </cell>
          <cell r="C149" t="str">
            <v>Oakwood-610</v>
          </cell>
        </row>
        <row r="150">
          <cell r="B150" t="str">
            <v>Tulip501</v>
          </cell>
          <cell r="C150" t="str">
            <v>Tulip-501</v>
          </cell>
        </row>
        <row r="151">
          <cell r="B151" t="str">
            <v>Tulip1104</v>
          </cell>
          <cell r="C151" t="str">
            <v>Tulip-1104</v>
          </cell>
        </row>
        <row r="152">
          <cell r="B152" t="str">
            <v>Orchid102</v>
          </cell>
          <cell r="C152" t="str">
            <v>Orchid-102</v>
          </cell>
        </row>
        <row r="153">
          <cell r="B153" t="str">
            <v>Beetel306</v>
          </cell>
          <cell r="C153" t="str">
            <v>Beetel-306</v>
          </cell>
        </row>
        <row r="154">
          <cell r="B154" t="str">
            <v>Caspia105</v>
          </cell>
          <cell r="C154" t="str">
            <v>Caspia-105</v>
          </cell>
        </row>
        <row r="155">
          <cell r="B155" t="str">
            <v>Iris603</v>
          </cell>
          <cell r="C155" t="str">
            <v>Iris-603</v>
          </cell>
        </row>
        <row r="156">
          <cell r="B156" t="str">
            <v>Beetel508</v>
          </cell>
          <cell r="C156" t="str">
            <v>Beetel-508</v>
          </cell>
        </row>
        <row r="157">
          <cell r="B157" t="str">
            <v>Iris503</v>
          </cell>
          <cell r="C157" t="str">
            <v>Iris-503</v>
          </cell>
        </row>
        <row r="158">
          <cell r="B158" t="str">
            <v>Orchid504</v>
          </cell>
          <cell r="C158" t="str">
            <v>Orchid-504</v>
          </cell>
        </row>
        <row r="159">
          <cell r="B159" t="str">
            <v>BeetelG08</v>
          </cell>
          <cell r="C159" t="str">
            <v>Beetel-G08</v>
          </cell>
        </row>
        <row r="160">
          <cell r="B160" t="str">
            <v>Beetel1305</v>
          </cell>
          <cell r="C160" t="str">
            <v>Beetel-1305</v>
          </cell>
        </row>
        <row r="161">
          <cell r="B161" t="str">
            <v>Lotus906</v>
          </cell>
          <cell r="C161" t="str">
            <v>Lotus-906</v>
          </cell>
        </row>
        <row r="162">
          <cell r="B162" t="str">
            <v>Tulip803</v>
          </cell>
          <cell r="C162" t="str">
            <v>Tulip-803</v>
          </cell>
        </row>
        <row r="163">
          <cell r="B163" t="str">
            <v>Tulip809</v>
          </cell>
          <cell r="C163" t="str">
            <v>Tulip-809</v>
          </cell>
        </row>
        <row r="164">
          <cell r="B164" t="str">
            <v>Orchid1003</v>
          </cell>
          <cell r="C164" t="str">
            <v>Orchid-1003</v>
          </cell>
        </row>
        <row r="165">
          <cell r="B165" t="str">
            <v>Tulip506</v>
          </cell>
          <cell r="C165" t="str">
            <v>Tulip-506</v>
          </cell>
        </row>
        <row r="166">
          <cell r="B166" t="str">
            <v>RosewoodG04</v>
          </cell>
          <cell r="C166" t="str">
            <v>Rosewood-G04</v>
          </cell>
        </row>
        <row r="167">
          <cell r="B167" t="str">
            <v>Beetel203</v>
          </cell>
          <cell r="C167" t="str">
            <v>Beetel-203</v>
          </cell>
        </row>
        <row r="168">
          <cell r="B168" t="str">
            <v>Caspia606</v>
          </cell>
          <cell r="C168" t="str">
            <v>Caspia-606</v>
          </cell>
        </row>
        <row r="169">
          <cell r="B169" t="str">
            <v>GreenotelShopF9</v>
          </cell>
          <cell r="C169" t="str">
            <v>Greenotel-Shop-F9</v>
          </cell>
        </row>
        <row r="170">
          <cell r="B170" t="str">
            <v>Iris1202</v>
          </cell>
          <cell r="C170" t="str">
            <v>Iris-1202</v>
          </cell>
        </row>
        <row r="171">
          <cell r="B171" t="str">
            <v>Tulip704</v>
          </cell>
          <cell r="C171" t="str">
            <v>Tulip-704</v>
          </cell>
        </row>
        <row r="172">
          <cell r="B172" t="str">
            <v>Tulip209</v>
          </cell>
          <cell r="C172" t="str">
            <v>Tulip-209</v>
          </cell>
        </row>
        <row r="173">
          <cell r="B173" t="str">
            <v>Lotus507</v>
          </cell>
          <cell r="C173" t="str">
            <v>Lotus-507</v>
          </cell>
        </row>
        <row r="174">
          <cell r="B174" t="str">
            <v>Rosewood303</v>
          </cell>
          <cell r="C174" t="str">
            <v>Rosewood-303</v>
          </cell>
        </row>
        <row r="175">
          <cell r="B175" t="str">
            <v>Tulip606</v>
          </cell>
          <cell r="C175" t="str">
            <v>Tulip-606</v>
          </cell>
        </row>
        <row r="176">
          <cell r="B176" t="str">
            <v>Beetel803</v>
          </cell>
          <cell r="C176" t="str">
            <v>Beetel-803</v>
          </cell>
        </row>
        <row r="177">
          <cell r="B177" t="str">
            <v>Tulip1205</v>
          </cell>
          <cell r="C177" t="str">
            <v>Tulip-1205</v>
          </cell>
        </row>
        <row r="178">
          <cell r="B178" t="str">
            <v>Tulip510</v>
          </cell>
          <cell r="C178" t="str">
            <v>Tulip-510</v>
          </cell>
        </row>
        <row r="179">
          <cell r="B179" t="str">
            <v>Caspia1107</v>
          </cell>
          <cell r="C179" t="str">
            <v>Caspia-1107</v>
          </cell>
        </row>
        <row r="180">
          <cell r="B180" t="str">
            <v>Rosewood1103</v>
          </cell>
          <cell r="C180" t="str">
            <v>Rosewood-1103</v>
          </cell>
        </row>
        <row r="181">
          <cell r="B181" t="str">
            <v>Orchid607</v>
          </cell>
          <cell r="C181" t="str">
            <v>Orchid-607</v>
          </cell>
        </row>
        <row r="182">
          <cell r="B182" t="str">
            <v>Orchid205</v>
          </cell>
          <cell r="C182" t="str">
            <v>Orchid-205</v>
          </cell>
        </row>
        <row r="183">
          <cell r="B183" t="str">
            <v>Tulip1204</v>
          </cell>
          <cell r="C183" t="str">
            <v>Tulip-1204</v>
          </cell>
        </row>
        <row r="184">
          <cell r="B184" t="str">
            <v>Orchid406</v>
          </cell>
          <cell r="C184" t="str">
            <v>Orchid-406</v>
          </cell>
        </row>
        <row r="185">
          <cell r="B185" t="str">
            <v>Lotus301</v>
          </cell>
          <cell r="C185" t="str">
            <v>Lotus-301</v>
          </cell>
        </row>
        <row r="186">
          <cell r="B186" t="str">
            <v>Tulip601</v>
          </cell>
          <cell r="C186" t="str">
            <v>Tulip-601</v>
          </cell>
        </row>
        <row r="187">
          <cell r="B187" t="str">
            <v>Tulip402</v>
          </cell>
          <cell r="C187" t="str">
            <v>Tulip-402</v>
          </cell>
        </row>
        <row r="188">
          <cell r="B188" t="str">
            <v>Lotus403</v>
          </cell>
          <cell r="C188" t="str">
            <v>Lotus-403</v>
          </cell>
        </row>
        <row r="189">
          <cell r="B189" t="str">
            <v>Orchid401</v>
          </cell>
          <cell r="C189" t="str">
            <v>Orchid-401</v>
          </cell>
        </row>
        <row r="190">
          <cell r="B190" t="str">
            <v>Iris1305</v>
          </cell>
          <cell r="C190" t="str">
            <v>Iris-1305</v>
          </cell>
        </row>
        <row r="191">
          <cell r="B191" t="str">
            <v>Orchid506</v>
          </cell>
          <cell r="C191" t="str">
            <v>Orchid-506</v>
          </cell>
        </row>
        <row r="192">
          <cell r="B192" t="str">
            <v>Tulip706</v>
          </cell>
          <cell r="C192" t="str">
            <v>Tulip-706</v>
          </cell>
        </row>
        <row r="193">
          <cell r="B193" t="str">
            <v>Rosewood603</v>
          </cell>
          <cell r="C193" t="str">
            <v>Rosewood-603</v>
          </cell>
        </row>
        <row r="194">
          <cell r="B194" t="str">
            <v>CaspiaG05</v>
          </cell>
          <cell r="C194" t="str">
            <v>Caspia-G05</v>
          </cell>
        </row>
        <row r="195">
          <cell r="B195" t="str">
            <v>Orchid803</v>
          </cell>
          <cell r="C195" t="str">
            <v>Orchid-803</v>
          </cell>
        </row>
        <row r="196">
          <cell r="B196" t="str">
            <v>Rosewood207</v>
          </cell>
          <cell r="C196" t="str">
            <v>Rosewood-207</v>
          </cell>
        </row>
        <row r="197">
          <cell r="B197" t="str">
            <v>Beetel1209</v>
          </cell>
          <cell r="C197" t="str">
            <v>Beetel-1209</v>
          </cell>
        </row>
        <row r="198">
          <cell r="B198" t="str">
            <v>Lotus804</v>
          </cell>
          <cell r="C198" t="str">
            <v>Lotus-804</v>
          </cell>
        </row>
        <row r="199">
          <cell r="B199" t="str">
            <v>Lotus405</v>
          </cell>
          <cell r="C199" t="str">
            <v>Lotus-405</v>
          </cell>
        </row>
        <row r="200">
          <cell r="B200" t="str">
            <v>Rosewood607</v>
          </cell>
          <cell r="C200" t="str">
            <v>Rosewood-607</v>
          </cell>
        </row>
        <row r="201">
          <cell r="B201" t="str">
            <v>Beetel504</v>
          </cell>
          <cell r="C201" t="str">
            <v>Beetel-504</v>
          </cell>
        </row>
        <row r="202">
          <cell r="B202" t="str">
            <v>Beetel703</v>
          </cell>
          <cell r="C202" t="str">
            <v>Beetel-703</v>
          </cell>
        </row>
        <row r="203">
          <cell r="B203" t="str">
            <v>Orchid604</v>
          </cell>
          <cell r="C203" t="str">
            <v>Orchid-604</v>
          </cell>
        </row>
        <row r="204">
          <cell r="B204" t="str">
            <v>Caspia1001</v>
          </cell>
          <cell r="C204" t="str">
            <v>Caspia-1001</v>
          </cell>
        </row>
        <row r="205">
          <cell r="B205" t="str">
            <v>Tulip904</v>
          </cell>
          <cell r="C205" t="str">
            <v>Tulip-904</v>
          </cell>
        </row>
        <row r="206">
          <cell r="B206" t="str">
            <v>Beetel1106</v>
          </cell>
          <cell r="C206" t="str">
            <v>Beetel-1106</v>
          </cell>
        </row>
        <row r="207">
          <cell r="B207" t="str">
            <v>Caspia704</v>
          </cell>
          <cell r="C207" t="str">
            <v>Caspia-704</v>
          </cell>
        </row>
        <row r="208">
          <cell r="B208" t="str">
            <v>Lotus104</v>
          </cell>
          <cell r="C208" t="str">
            <v>Lotus-104</v>
          </cell>
        </row>
        <row r="209">
          <cell r="B209" t="str">
            <v>Orchid404</v>
          </cell>
          <cell r="C209" t="str">
            <v>Orchid-404</v>
          </cell>
        </row>
        <row r="210">
          <cell r="B210" t="str">
            <v>Greenotel811</v>
          </cell>
          <cell r="C210" t="str">
            <v>Greenotel-811</v>
          </cell>
        </row>
        <row r="211">
          <cell r="B211" t="str">
            <v>Beetel406</v>
          </cell>
          <cell r="C211" t="str">
            <v>Beetel-406</v>
          </cell>
        </row>
        <row r="212">
          <cell r="B212" t="str">
            <v>Oakwood702</v>
          </cell>
          <cell r="C212" t="str">
            <v>Oakwood-702</v>
          </cell>
        </row>
        <row r="213">
          <cell r="B213" t="str">
            <v>Orchid301</v>
          </cell>
          <cell r="C213" t="str">
            <v>Orchid-301</v>
          </cell>
        </row>
        <row r="214">
          <cell r="B214" t="str">
            <v>Iris605</v>
          </cell>
          <cell r="C214" t="str">
            <v>Iris-605</v>
          </cell>
        </row>
        <row r="215">
          <cell r="B215" t="str">
            <v>Iris1004</v>
          </cell>
          <cell r="C215" t="str">
            <v>Iris-1004</v>
          </cell>
        </row>
        <row r="216">
          <cell r="B216" t="str">
            <v>Orchid402</v>
          </cell>
          <cell r="C216" t="str">
            <v>Orchid-402</v>
          </cell>
        </row>
        <row r="217">
          <cell r="B217" t="str">
            <v>Tulip106</v>
          </cell>
          <cell r="C217" t="str">
            <v>Tulip-106</v>
          </cell>
        </row>
        <row r="218">
          <cell r="B218" t="str">
            <v>Tulip909</v>
          </cell>
          <cell r="C218" t="str">
            <v>Tulip-909</v>
          </cell>
        </row>
        <row r="219">
          <cell r="B219" t="str">
            <v>Greenotel516</v>
          </cell>
          <cell r="C219" t="str">
            <v>Greenotel-516</v>
          </cell>
        </row>
        <row r="220">
          <cell r="B220" t="str">
            <v>Rosewood904</v>
          </cell>
          <cell r="C220" t="str">
            <v>Rosewood-904</v>
          </cell>
        </row>
        <row r="221">
          <cell r="B221" t="str">
            <v>Orchid904</v>
          </cell>
          <cell r="C221" t="str">
            <v>Orchid-904</v>
          </cell>
        </row>
        <row r="222">
          <cell r="B222" t="str">
            <v>Tulip507</v>
          </cell>
          <cell r="C222" t="str">
            <v>Tulip-507</v>
          </cell>
        </row>
        <row r="223">
          <cell r="B223" t="str">
            <v>Oakwood405</v>
          </cell>
          <cell r="C223" t="str">
            <v>Oakwood-405</v>
          </cell>
        </row>
        <row r="224">
          <cell r="B224" t="str">
            <v>Iris504</v>
          </cell>
          <cell r="C224" t="str">
            <v>Iris-504</v>
          </cell>
        </row>
        <row r="225">
          <cell r="B225" t="str">
            <v>Beetel1101</v>
          </cell>
          <cell r="C225" t="str">
            <v>Beetel-1101</v>
          </cell>
        </row>
        <row r="226">
          <cell r="B226" t="str">
            <v>Greenotel601</v>
          </cell>
          <cell r="C226" t="str">
            <v>Greenotel-601</v>
          </cell>
        </row>
        <row r="227">
          <cell r="B227" t="str">
            <v>Tulip1105</v>
          </cell>
          <cell r="C227" t="str">
            <v>Tulip-1105</v>
          </cell>
        </row>
        <row r="228">
          <cell r="B228" t="str">
            <v>Greenotel502</v>
          </cell>
          <cell r="C228" t="str">
            <v>Greenotel-502</v>
          </cell>
        </row>
        <row r="229">
          <cell r="B229" t="str">
            <v>GreenotelShopLGF4B</v>
          </cell>
          <cell r="C229" t="str">
            <v>Greenotel-Shop-LGF-4B</v>
          </cell>
        </row>
        <row r="230">
          <cell r="B230" t="str">
            <v>Lotus903</v>
          </cell>
          <cell r="C230" t="str">
            <v>Lotus-903</v>
          </cell>
        </row>
        <row r="231">
          <cell r="B231" t="str">
            <v>Greenotel614</v>
          </cell>
          <cell r="C231" t="str">
            <v>Greenotel-614</v>
          </cell>
        </row>
        <row r="232">
          <cell r="B232" t="str">
            <v>Caspia1002</v>
          </cell>
          <cell r="C232" t="str">
            <v>Caspia-1002</v>
          </cell>
        </row>
        <row r="233">
          <cell r="B233" t="str">
            <v>Beetel1108</v>
          </cell>
          <cell r="C233" t="str">
            <v>Beetel-1108</v>
          </cell>
        </row>
        <row r="234">
          <cell r="B234" t="str">
            <v>Caspia1403</v>
          </cell>
          <cell r="C234" t="str">
            <v>Caspia-1403</v>
          </cell>
        </row>
        <row r="235">
          <cell r="B235" t="str">
            <v>Greenotel409</v>
          </cell>
          <cell r="C235" t="str">
            <v>Greenotel-409</v>
          </cell>
        </row>
        <row r="236">
          <cell r="B236" t="str">
            <v>Beetel1103</v>
          </cell>
          <cell r="C236" t="str">
            <v>Beetel-1103</v>
          </cell>
        </row>
        <row r="237">
          <cell r="B237" t="str">
            <v>LotusG03</v>
          </cell>
          <cell r="C237" t="str">
            <v>Lotus-G03</v>
          </cell>
        </row>
        <row r="238">
          <cell r="B238" t="str">
            <v>Greenotel402</v>
          </cell>
          <cell r="C238" t="str">
            <v>Greenotel-402</v>
          </cell>
        </row>
        <row r="239">
          <cell r="B239" t="str">
            <v>Greenotel913</v>
          </cell>
          <cell r="C239" t="str">
            <v>Greenotel-913</v>
          </cell>
        </row>
        <row r="240">
          <cell r="B240" t="str">
            <v>Caspia207</v>
          </cell>
          <cell r="C240" t="str">
            <v>Caspia-207</v>
          </cell>
        </row>
        <row r="241">
          <cell r="B241" t="str">
            <v>Iris807</v>
          </cell>
          <cell r="C241" t="str">
            <v>Iris-807</v>
          </cell>
        </row>
        <row r="242">
          <cell r="B242" t="str">
            <v>Caspia503</v>
          </cell>
          <cell r="C242" t="str">
            <v>Caspia-503</v>
          </cell>
        </row>
        <row r="243">
          <cell r="B243" t="str">
            <v>Iris1308</v>
          </cell>
          <cell r="C243" t="str">
            <v>Iris-1308</v>
          </cell>
        </row>
        <row r="244">
          <cell r="B244" t="str">
            <v>Beetel602</v>
          </cell>
          <cell r="C244" t="str">
            <v>Beetel-602</v>
          </cell>
        </row>
        <row r="245">
          <cell r="B245" t="str">
            <v>Tulip1303</v>
          </cell>
          <cell r="C245" t="str">
            <v>Tulip-1303</v>
          </cell>
        </row>
        <row r="246">
          <cell r="B246" t="str">
            <v>Iris808</v>
          </cell>
          <cell r="C246" t="str">
            <v>Iris-808</v>
          </cell>
        </row>
        <row r="247">
          <cell r="B247" t="str">
            <v>Rosewood307</v>
          </cell>
          <cell r="C247" t="str">
            <v>Rosewood-307</v>
          </cell>
        </row>
        <row r="248">
          <cell r="B248" t="str">
            <v>Orchid603</v>
          </cell>
          <cell r="C248" t="str">
            <v>Orchid-603</v>
          </cell>
        </row>
        <row r="249">
          <cell r="B249" t="str">
            <v>Beetel1009</v>
          </cell>
          <cell r="C249" t="str">
            <v>Beetel-1009</v>
          </cell>
        </row>
        <row r="250">
          <cell r="B250" t="str">
            <v>Tulip907</v>
          </cell>
          <cell r="C250" t="str">
            <v>Tulip-907</v>
          </cell>
        </row>
        <row r="251">
          <cell r="B251" t="str">
            <v>Tulip1209</v>
          </cell>
          <cell r="C251" t="str">
            <v>Tulip-1209</v>
          </cell>
        </row>
        <row r="252">
          <cell r="B252" t="str">
            <v>Greenotel201</v>
          </cell>
          <cell r="C252" t="str">
            <v>Greenotel-201</v>
          </cell>
        </row>
        <row r="253">
          <cell r="B253" t="str">
            <v>Orchid204</v>
          </cell>
          <cell r="C253" t="str">
            <v>Orchid-204</v>
          </cell>
        </row>
        <row r="254">
          <cell r="B254" t="str">
            <v>Lotus707</v>
          </cell>
          <cell r="C254" t="str">
            <v>Lotus-707</v>
          </cell>
        </row>
        <row r="255">
          <cell r="B255" t="str">
            <v>Tulip1103</v>
          </cell>
          <cell r="C255" t="str">
            <v>Tulip-1103</v>
          </cell>
        </row>
        <row r="256">
          <cell r="B256" t="str">
            <v>Tulip309</v>
          </cell>
          <cell r="C256" t="str">
            <v>Tulip-309</v>
          </cell>
        </row>
        <row r="257">
          <cell r="B257" t="str">
            <v>Iris304</v>
          </cell>
          <cell r="C257" t="str">
            <v>Iris-304</v>
          </cell>
        </row>
        <row r="258">
          <cell r="B258" t="str">
            <v>Iris201</v>
          </cell>
          <cell r="C258" t="str">
            <v>Iris-201</v>
          </cell>
        </row>
        <row r="259">
          <cell r="B259" t="str">
            <v>Rosewood707</v>
          </cell>
          <cell r="C259" t="str">
            <v>Rosewood-707</v>
          </cell>
        </row>
        <row r="260">
          <cell r="B260" t="str">
            <v>Beetel110</v>
          </cell>
          <cell r="C260" t="str">
            <v>Beetel-110</v>
          </cell>
        </row>
        <row r="261">
          <cell r="B261" t="str">
            <v>Caspia1104</v>
          </cell>
          <cell r="C261" t="str">
            <v>Caspia-1104</v>
          </cell>
        </row>
        <row r="262">
          <cell r="B262" t="str">
            <v>Caspia504</v>
          </cell>
          <cell r="C262" t="str">
            <v>Caspia-504</v>
          </cell>
        </row>
        <row r="263">
          <cell r="B263" t="str">
            <v>Caspia706</v>
          </cell>
          <cell r="C263" t="str">
            <v>Caspia-706</v>
          </cell>
        </row>
        <row r="264">
          <cell r="B264" t="str">
            <v>Beetel106</v>
          </cell>
          <cell r="C264" t="str">
            <v>Beetel-106</v>
          </cell>
        </row>
        <row r="265">
          <cell r="B265" t="str">
            <v>Tulip1010</v>
          </cell>
          <cell r="C265" t="str">
            <v>Tulip-1010</v>
          </cell>
        </row>
        <row r="266">
          <cell r="B266" t="str">
            <v>Lotus1106</v>
          </cell>
          <cell r="C266" t="str">
            <v>Lotus-1106</v>
          </cell>
        </row>
        <row r="267">
          <cell r="B267" t="str">
            <v>Tulip707</v>
          </cell>
          <cell r="C267" t="str">
            <v>Tulip-707</v>
          </cell>
        </row>
        <row r="268">
          <cell r="B268" t="str">
            <v>Tulip1208</v>
          </cell>
          <cell r="C268" t="str">
            <v>Tulip-1208</v>
          </cell>
        </row>
        <row r="269">
          <cell r="B269" t="str">
            <v>Tulip109</v>
          </cell>
          <cell r="C269" t="str">
            <v>Tulip-109</v>
          </cell>
        </row>
        <row r="270">
          <cell r="B270" t="str">
            <v>Beetel1110</v>
          </cell>
          <cell r="C270" t="str">
            <v>Beetel-1110</v>
          </cell>
        </row>
        <row r="271">
          <cell r="B271" t="str">
            <v>Lotus502</v>
          </cell>
          <cell r="C271" t="str">
            <v>Lotus-502</v>
          </cell>
        </row>
        <row r="272">
          <cell r="B272" t="str">
            <v>Tulip310</v>
          </cell>
          <cell r="C272" t="str">
            <v>Tulip-310</v>
          </cell>
        </row>
        <row r="273">
          <cell r="B273" t="str">
            <v>Caspia401</v>
          </cell>
          <cell r="C273" t="str">
            <v>Caspia-401</v>
          </cell>
        </row>
        <row r="274">
          <cell r="B274" t="str">
            <v>Caspia208</v>
          </cell>
          <cell r="C274" t="str">
            <v>Caspia-208</v>
          </cell>
        </row>
        <row r="275">
          <cell r="B275" t="str">
            <v>Greenotel1006</v>
          </cell>
          <cell r="C275" t="str">
            <v>Greenotel-1006</v>
          </cell>
        </row>
        <row r="276">
          <cell r="B276" t="str">
            <v>Greenotel506</v>
          </cell>
          <cell r="C276" t="str">
            <v>Greenotel-506</v>
          </cell>
        </row>
        <row r="277">
          <cell r="B277" t="str">
            <v>Greenotel116</v>
          </cell>
          <cell r="C277" t="str">
            <v>Greenotel-116</v>
          </cell>
        </row>
        <row r="278">
          <cell r="B278" t="str">
            <v>Greenotel316</v>
          </cell>
          <cell r="C278" t="str">
            <v>Greenotel-316</v>
          </cell>
        </row>
        <row r="279">
          <cell r="B279" t="str">
            <v>Tulip1206</v>
          </cell>
          <cell r="C279" t="str">
            <v>Tulip-1206</v>
          </cell>
        </row>
        <row r="280">
          <cell r="B280" t="str">
            <v>Iris1207</v>
          </cell>
          <cell r="C280" t="str">
            <v>Iris-1207</v>
          </cell>
        </row>
        <row r="281">
          <cell r="B281" t="str">
            <v>CaspiaG07</v>
          </cell>
          <cell r="C281" t="str">
            <v>Caspia-G07</v>
          </cell>
        </row>
        <row r="282">
          <cell r="B282" t="str">
            <v>Caspia1007</v>
          </cell>
          <cell r="C282" t="str">
            <v>Caspia-1007</v>
          </cell>
        </row>
        <row r="283">
          <cell r="B283" t="str">
            <v>Caspia1006</v>
          </cell>
          <cell r="C283" t="str">
            <v>Caspia-1006</v>
          </cell>
        </row>
        <row r="284">
          <cell r="B284" t="str">
            <v>Caspia1003</v>
          </cell>
          <cell r="C284" t="str">
            <v>Caspia-1003</v>
          </cell>
        </row>
        <row r="285">
          <cell r="B285" t="str">
            <v>Caspia1101</v>
          </cell>
          <cell r="C285" t="str">
            <v>Caspia-1101</v>
          </cell>
        </row>
        <row r="286">
          <cell r="B286" t="str">
            <v>Caspia1102</v>
          </cell>
          <cell r="C286" t="str">
            <v>Caspia-1102</v>
          </cell>
        </row>
        <row r="287">
          <cell r="B287" t="str">
            <v>Caspia1103</v>
          </cell>
          <cell r="C287" t="str">
            <v>Caspia-1103</v>
          </cell>
        </row>
        <row r="288">
          <cell r="B288" t="str">
            <v>Iris208</v>
          </cell>
          <cell r="C288" t="str">
            <v>Iris-208</v>
          </cell>
        </row>
        <row r="289">
          <cell r="B289" t="str">
            <v>Lotus406</v>
          </cell>
          <cell r="C289" t="str">
            <v>Lotus-406</v>
          </cell>
        </row>
        <row r="290">
          <cell r="B290" t="str">
            <v>Iris1008</v>
          </cell>
          <cell r="C290" t="str">
            <v>Iris-1008</v>
          </cell>
        </row>
        <row r="291">
          <cell r="B291" t="str">
            <v>Caspia403</v>
          </cell>
          <cell r="C291" t="str">
            <v>Caspia-403</v>
          </cell>
        </row>
        <row r="292">
          <cell r="B292" t="str">
            <v>Caspia1206</v>
          </cell>
          <cell r="C292" t="str">
            <v>Caspia-1206</v>
          </cell>
        </row>
        <row r="293">
          <cell r="B293" t="str">
            <v>Lotus303</v>
          </cell>
          <cell r="C293" t="str">
            <v>Lotus-303</v>
          </cell>
        </row>
        <row r="294">
          <cell r="B294" t="str">
            <v>Tulip202</v>
          </cell>
          <cell r="C294" t="str">
            <v>Tulip-202</v>
          </cell>
        </row>
        <row r="295">
          <cell r="B295" t="str">
            <v>Beetel305</v>
          </cell>
          <cell r="C295" t="str">
            <v>Beetel-305</v>
          </cell>
        </row>
        <row r="296">
          <cell r="B296" t="str">
            <v>Orchid1101</v>
          </cell>
          <cell r="C296" t="str">
            <v>Orchid-1101</v>
          </cell>
        </row>
        <row r="297">
          <cell r="B297" t="str">
            <v>Lotus506</v>
          </cell>
          <cell r="C297" t="str">
            <v>Lotus-506</v>
          </cell>
        </row>
        <row r="298">
          <cell r="B298" t="str">
            <v>Tulip304</v>
          </cell>
          <cell r="C298" t="str">
            <v>Tulip-304</v>
          </cell>
        </row>
        <row r="299">
          <cell r="B299" t="str">
            <v>Iris606</v>
          </cell>
          <cell r="C299" t="str">
            <v>Iris-606</v>
          </cell>
        </row>
        <row r="300">
          <cell r="B300" t="str">
            <v>Beetel301</v>
          </cell>
          <cell r="C300" t="str">
            <v>Beetel-301</v>
          </cell>
        </row>
        <row r="301">
          <cell r="B301" t="str">
            <v>Orchid407</v>
          </cell>
          <cell r="C301" t="str">
            <v>Orchid-407</v>
          </cell>
        </row>
        <row r="302">
          <cell r="B302" t="str">
            <v>Beetel407</v>
          </cell>
          <cell r="C302" t="str">
            <v>Beetel-407</v>
          </cell>
        </row>
        <row r="303">
          <cell r="B303" t="str">
            <v>Iris305</v>
          </cell>
          <cell r="C303" t="str">
            <v>Iris-305</v>
          </cell>
        </row>
        <row r="304">
          <cell r="B304" t="str">
            <v>Orchid105</v>
          </cell>
          <cell r="C304" t="str">
            <v>Orchid-105</v>
          </cell>
        </row>
        <row r="305">
          <cell r="B305" t="str">
            <v>Caspia305</v>
          </cell>
          <cell r="C305" t="str">
            <v>Caspia-305</v>
          </cell>
        </row>
        <row r="306">
          <cell r="B306" t="str">
            <v>Beetel908</v>
          </cell>
          <cell r="C306" t="str">
            <v>Beetel-908</v>
          </cell>
        </row>
        <row r="307">
          <cell r="B307" t="str">
            <v>Tulip806</v>
          </cell>
          <cell r="C307" t="str">
            <v>Tulip-806</v>
          </cell>
        </row>
        <row r="308">
          <cell r="B308" t="str">
            <v>Iris604</v>
          </cell>
          <cell r="C308" t="str">
            <v>Iris-604</v>
          </cell>
        </row>
        <row r="309">
          <cell r="B309" t="str">
            <v>Orchid206</v>
          </cell>
          <cell r="C309" t="str">
            <v>Orchid-206</v>
          </cell>
        </row>
        <row r="310">
          <cell r="B310" t="str">
            <v>Beetel202</v>
          </cell>
          <cell r="C310" t="str">
            <v>Beetel-202</v>
          </cell>
        </row>
        <row r="311">
          <cell r="B311" t="str">
            <v>Iris505</v>
          </cell>
          <cell r="C311" t="str">
            <v>Iris-505</v>
          </cell>
        </row>
        <row r="312">
          <cell r="B312" t="str">
            <v>Beetel707</v>
          </cell>
          <cell r="C312" t="str">
            <v>Beetel-707</v>
          </cell>
        </row>
        <row r="313">
          <cell r="B313" t="str">
            <v>Iris804</v>
          </cell>
          <cell r="C313" t="str">
            <v>Iris-804</v>
          </cell>
        </row>
        <row r="314">
          <cell r="B314" t="str">
            <v>Tulip1304</v>
          </cell>
          <cell r="C314" t="str">
            <v>Tulip-1304</v>
          </cell>
        </row>
        <row r="315">
          <cell r="B315" t="str">
            <v>Iris1105</v>
          </cell>
          <cell r="C315" t="str">
            <v>Iris-1105</v>
          </cell>
        </row>
        <row r="316">
          <cell r="B316" t="str">
            <v>Beetel701</v>
          </cell>
          <cell r="C316" t="str">
            <v>Beetel-701</v>
          </cell>
        </row>
        <row r="317">
          <cell r="B317" t="str">
            <v>Beetel204</v>
          </cell>
          <cell r="C317" t="str">
            <v>Beetel-204</v>
          </cell>
        </row>
        <row r="318">
          <cell r="B318" t="str">
            <v>Beetel503</v>
          </cell>
          <cell r="C318" t="str">
            <v>Beetel-503</v>
          </cell>
        </row>
        <row r="319">
          <cell r="B319" t="str">
            <v>Tulip509</v>
          </cell>
          <cell r="C319" t="str">
            <v>Tulip-509</v>
          </cell>
        </row>
        <row r="320">
          <cell r="B320" t="str">
            <v>Caspia805</v>
          </cell>
          <cell r="C320" t="str">
            <v>Caspia-805</v>
          </cell>
        </row>
        <row r="321">
          <cell r="B321" t="str">
            <v>Greenotel304</v>
          </cell>
          <cell r="C321" t="str">
            <v>Greenotel-304</v>
          </cell>
        </row>
        <row r="322">
          <cell r="B322" t="str">
            <v>Lotus904</v>
          </cell>
          <cell r="C322" t="str">
            <v>Lotus-904</v>
          </cell>
        </row>
        <row r="323">
          <cell r="B323" t="str">
            <v>Caspia502</v>
          </cell>
          <cell r="C323" t="str">
            <v>Caspia-502</v>
          </cell>
        </row>
        <row r="324">
          <cell r="B324" t="str">
            <v>Orchid503</v>
          </cell>
          <cell r="C324" t="str">
            <v>Orchid-503</v>
          </cell>
        </row>
        <row r="325">
          <cell r="B325" t="str">
            <v>Greenotel901</v>
          </cell>
          <cell r="C325" t="str">
            <v>Greenotel-901</v>
          </cell>
        </row>
        <row r="326">
          <cell r="B326" t="str">
            <v>Rosewood1004</v>
          </cell>
          <cell r="C326" t="str">
            <v>Rosewood-1004</v>
          </cell>
        </row>
        <row r="327">
          <cell r="B327" t="str">
            <v>Orchid1006</v>
          </cell>
          <cell r="C327" t="str">
            <v>Orchid-1006</v>
          </cell>
        </row>
        <row r="328">
          <cell r="B328" t="str">
            <v>Beetel506</v>
          </cell>
          <cell r="C328" t="str">
            <v>Beetel-506</v>
          </cell>
        </row>
        <row r="329">
          <cell r="B329" t="str">
            <v>Beetel1006</v>
          </cell>
          <cell r="C329" t="str">
            <v>Beetel-1006</v>
          </cell>
        </row>
        <row r="330">
          <cell r="B330" t="str">
            <v>GreenotelShopG3A</v>
          </cell>
          <cell r="C330" t="str">
            <v>Greenotel-Shop-G3A</v>
          </cell>
        </row>
        <row r="331">
          <cell r="B331" t="str">
            <v>Beetel207</v>
          </cell>
          <cell r="C331" t="str">
            <v>Beetel-207</v>
          </cell>
        </row>
        <row r="332">
          <cell r="B332" t="str">
            <v>Lotus601</v>
          </cell>
          <cell r="C332" t="str">
            <v>Lotus-601</v>
          </cell>
        </row>
        <row r="333">
          <cell r="B333" t="str">
            <v>Rosewood503</v>
          </cell>
          <cell r="C333" t="str">
            <v>Rosewood-503</v>
          </cell>
        </row>
        <row r="334">
          <cell r="B334" t="str">
            <v>Caspia407</v>
          </cell>
          <cell r="C334" t="str">
            <v>Caspia-407</v>
          </cell>
        </row>
        <row r="335">
          <cell r="B335" t="str">
            <v>Beetel907</v>
          </cell>
          <cell r="C335" t="str">
            <v>Beetel-907</v>
          </cell>
        </row>
        <row r="336">
          <cell r="B336" t="str">
            <v>GreenotelShopF6</v>
          </cell>
          <cell r="C336" t="str">
            <v>Greenotel-Shop-F6</v>
          </cell>
        </row>
        <row r="337">
          <cell r="B337" t="str">
            <v>Greenotel605</v>
          </cell>
          <cell r="C337" t="str">
            <v>Greenotel-605</v>
          </cell>
        </row>
        <row r="338">
          <cell r="B338" t="str">
            <v>Iris906</v>
          </cell>
          <cell r="C338" t="str">
            <v>Iris-906</v>
          </cell>
        </row>
        <row r="339">
          <cell r="B339" t="str">
            <v>Iris905</v>
          </cell>
          <cell r="C339" t="str">
            <v>Iris-905</v>
          </cell>
        </row>
        <row r="340">
          <cell r="B340" t="str">
            <v>Beetel805</v>
          </cell>
          <cell r="C340" t="str">
            <v>Beetel-805</v>
          </cell>
        </row>
        <row r="341">
          <cell r="B341" t="str">
            <v>Tulip705</v>
          </cell>
          <cell r="C341" t="str">
            <v>Tulip-705</v>
          </cell>
        </row>
        <row r="342">
          <cell r="B342" t="str">
            <v>Rosewood201</v>
          </cell>
          <cell r="C342" t="str">
            <v>Rosewood-201</v>
          </cell>
        </row>
        <row r="343">
          <cell r="B343" t="str">
            <v>Greenotel1011</v>
          </cell>
          <cell r="C343" t="str">
            <v>Greenotel-1011</v>
          </cell>
        </row>
        <row r="344">
          <cell r="B344" t="str">
            <v>Rosewood702</v>
          </cell>
          <cell r="C344" t="str">
            <v>Rosewood-702</v>
          </cell>
        </row>
        <row r="345">
          <cell r="B345" t="str">
            <v>Caspia1204</v>
          </cell>
          <cell r="C345" t="str">
            <v>Caspia-1204</v>
          </cell>
        </row>
        <row r="346">
          <cell r="B346" t="str">
            <v>Tulip104</v>
          </cell>
          <cell r="C346" t="str">
            <v>Tulip-104</v>
          </cell>
        </row>
        <row r="347">
          <cell r="B347" t="str">
            <v>Beetel1202</v>
          </cell>
          <cell r="C347" t="str">
            <v>Beetel-1202</v>
          </cell>
        </row>
        <row r="348">
          <cell r="B348" t="str">
            <v>Caspia408</v>
          </cell>
          <cell r="C348" t="str">
            <v>Caspia-408</v>
          </cell>
        </row>
        <row r="349">
          <cell r="B349" t="str">
            <v>Greenotel916</v>
          </cell>
          <cell r="C349" t="str">
            <v>Greenotel-916</v>
          </cell>
        </row>
        <row r="350">
          <cell r="B350" t="str">
            <v>Beetel702</v>
          </cell>
          <cell r="C350" t="str">
            <v>Beetel-702</v>
          </cell>
        </row>
        <row r="351">
          <cell r="B351" t="str">
            <v>Lotus205</v>
          </cell>
          <cell r="C351" t="str">
            <v>Lotus-205</v>
          </cell>
        </row>
        <row r="352">
          <cell r="B352" t="str">
            <v>Greenotel511</v>
          </cell>
          <cell r="C352" t="str">
            <v>Greenotel-511</v>
          </cell>
        </row>
        <row r="353">
          <cell r="B353" t="str">
            <v>Greenotel611</v>
          </cell>
          <cell r="C353" t="str">
            <v>Greenotel-611</v>
          </cell>
        </row>
        <row r="354">
          <cell r="B354" t="str">
            <v>Lotus201</v>
          </cell>
          <cell r="C354" t="str">
            <v>Lotus-201</v>
          </cell>
        </row>
        <row r="355">
          <cell r="B355" t="str">
            <v>Beetel109</v>
          </cell>
          <cell r="C355" t="str">
            <v>Beetel-109</v>
          </cell>
        </row>
        <row r="356">
          <cell r="B356" t="str">
            <v>Tulip1207</v>
          </cell>
          <cell r="C356" t="str">
            <v>Tulip-1207</v>
          </cell>
        </row>
        <row r="357">
          <cell r="B357" t="str">
            <v>Orchid304</v>
          </cell>
          <cell r="C357" t="str">
            <v>Orchid-304</v>
          </cell>
        </row>
        <row r="358">
          <cell r="B358" t="str">
            <v>Caspia507</v>
          </cell>
          <cell r="C358" t="str">
            <v>Caspia-507</v>
          </cell>
        </row>
        <row r="359">
          <cell r="B359" t="str">
            <v>Beetel510</v>
          </cell>
          <cell r="C359" t="str">
            <v>Beetel-510</v>
          </cell>
        </row>
        <row r="360">
          <cell r="B360" t="str">
            <v>Greenotel1009</v>
          </cell>
          <cell r="C360" t="str">
            <v>Greenotel-1009</v>
          </cell>
        </row>
        <row r="361">
          <cell r="B361" t="str">
            <v>Orchid605</v>
          </cell>
          <cell r="C361" t="str">
            <v>Orchid-605</v>
          </cell>
        </row>
        <row r="362">
          <cell r="B362" t="str">
            <v>Orchid703</v>
          </cell>
          <cell r="C362" t="str">
            <v>Orchid-703</v>
          </cell>
        </row>
        <row r="363">
          <cell r="B363" t="str">
            <v>Beetel1007</v>
          </cell>
          <cell r="C363" t="str">
            <v>Beetel-1007</v>
          </cell>
        </row>
        <row r="364">
          <cell r="B364" t="str">
            <v>Tulip207</v>
          </cell>
          <cell r="C364" t="str">
            <v>Tulip-207</v>
          </cell>
        </row>
        <row r="365">
          <cell r="B365" t="str">
            <v>Iris1307</v>
          </cell>
          <cell r="C365" t="str">
            <v>Iris-1307</v>
          </cell>
        </row>
        <row r="366">
          <cell r="B366" t="str">
            <v>OrchidG04</v>
          </cell>
          <cell r="C366" t="str">
            <v>Orchid-G04</v>
          </cell>
        </row>
        <row r="367">
          <cell r="B367" t="str">
            <v>Lotus101</v>
          </cell>
          <cell r="C367" t="str">
            <v>Lotus-101</v>
          </cell>
        </row>
        <row r="368">
          <cell r="B368" t="str">
            <v>Tulip1307</v>
          </cell>
          <cell r="C368" t="str">
            <v>Tulip-1307</v>
          </cell>
        </row>
        <row r="369">
          <cell r="B369" t="str">
            <v>Lotus704</v>
          </cell>
          <cell r="C369" t="str">
            <v>Lotus-704</v>
          </cell>
        </row>
        <row r="370">
          <cell r="B370" t="str">
            <v>Beetel1306</v>
          </cell>
          <cell r="C370" t="str">
            <v>Beetel-1306</v>
          </cell>
        </row>
        <row r="371">
          <cell r="B371" t="str">
            <v>Tulip1108</v>
          </cell>
          <cell r="C371" t="str">
            <v>Tulip-1108</v>
          </cell>
        </row>
        <row r="372">
          <cell r="B372" t="str">
            <v>Rosewood803</v>
          </cell>
          <cell r="C372" t="str">
            <v>Rosewood-803</v>
          </cell>
        </row>
        <row r="373">
          <cell r="B373" t="str">
            <v>Caspia301</v>
          </cell>
          <cell r="C373" t="str">
            <v>Caspia-301</v>
          </cell>
        </row>
        <row r="374">
          <cell r="B374" t="str">
            <v>Caspia703</v>
          </cell>
          <cell r="C374" t="str">
            <v>Caspia-703</v>
          </cell>
        </row>
        <row r="375">
          <cell r="B375" t="str">
            <v>Tulip804</v>
          </cell>
          <cell r="C375" t="str">
            <v>Tulip-804</v>
          </cell>
        </row>
        <row r="376">
          <cell r="B376" t="str">
            <v>Beetel1207</v>
          </cell>
          <cell r="C376" t="str">
            <v>Beetel-1207</v>
          </cell>
        </row>
        <row r="377">
          <cell r="B377" t="str">
            <v>Greenotel213</v>
          </cell>
          <cell r="C377" t="str">
            <v>Greenotel-213</v>
          </cell>
        </row>
        <row r="378">
          <cell r="B378" t="str">
            <v>Beetel609</v>
          </cell>
          <cell r="C378" t="str">
            <v>Beetel-609</v>
          </cell>
        </row>
        <row r="379">
          <cell r="B379" t="str">
            <v>Rosewood202</v>
          </cell>
          <cell r="C379" t="str">
            <v>Rosewood-202</v>
          </cell>
        </row>
        <row r="380">
          <cell r="B380" t="str">
            <v>IrisG06</v>
          </cell>
          <cell r="C380" t="str">
            <v>Iris-G06</v>
          </cell>
        </row>
        <row r="381">
          <cell r="B381" t="str">
            <v>GreenotelShopF1</v>
          </cell>
          <cell r="C381" t="str">
            <v>Greenotel-Shop-F1</v>
          </cell>
        </row>
        <row r="382">
          <cell r="B382" t="str">
            <v>Beetel909</v>
          </cell>
          <cell r="C382" t="str">
            <v>Beetel-909</v>
          </cell>
        </row>
        <row r="383">
          <cell r="B383" t="str">
            <v>GreenotelShopLGF5A</v>
          </cell>
          <cell r="C383" t="str">
            <v>Greenotel-Shop-LGF5A</v>
          </cell>
        </row>
        <row r="384">
          <cell r="B384" t="str">
            <v>GreenotelShopG1A</v>
          </cell>
          <cell r="C384" t="str">
            <v>Greenotel-Shop-G1A</v>
          </cell>
        </row>
        <row r="385">
          <cell r="B385" t="str">
            <v>BeetelG07</v>
          </cell>
          <cell r="C385" t="str">
            <v>Beetel-G07</v>
          </cell>
        </row>
        <row r="386">
          <cell r="B386" t="str">
            <v>GreenotelShopG18</v>
          </cell>
          <cell r="C386" t="str">
            <v>Greenotel-Shop-G18</v>
          </cell>
        </row>
        <row r="387">
          <cell r="B387" t="str">
            <v>Lotus806</v>
          </cell>
          <cell r="C387" t="str">
            <v>Lotus-806</v>
          </cell>
        </row>
        <row r="388">
          <cell r="B388" t="str">
            <v>Tulip1007</v>
          </cell>
          <cell r="C388" t="str">
            <v>Tulip-1007</v>
          </cell>
        </row>
        <row r="389">
          <cell r="B389" t="str">
            <v>Tulip910</v>
          </cell>
          <cell r="C389" t="str">
            <v>Tulip-910</v>
          </cell>
        </row>
        <row r="390">
          <cell r="B390" t="str">
            <v>Greenotel814</v>
          </cell>
          <cell r="C390" t="str">
            <v>Greenotel-814</v>
          </cell>
        </row>
        <row r="391">
          <cell r="B391" t="str">
            <v>Greenotel311</v>
          </cell>
          <cell r="C391" t="str">
            <v>Greenotel-311</v>
          </cell>
        </row>
        <row r="392">
          <cell r="B392" t="str">
            <v>Greenotel705</v>
          </cell>
          <cell r="C392" t="str">
            <v>Greenotel-705</v>
          </cell>
        </row>
        <row r="393">
          <cell r="B393" t="str">
            <v>Beetel802</v>
          </cell>
          <cell r="C393" t="str">
            <v>Beetel-802</v>
          </cell>
        </row>
        <row r="394">
          <cell r="B394" t="str">
            <v>Greenotel707</v>
          </cell>
          <cell r="C394" t="str">
            <v>Greenotel-707</v>
          </cell>
        </row>
        <row r="395">
          <cell r="B395" t="str">
            <v>Greenotel706</v>
          </cell>
          <cell r="C395" t="str">
            <v>Greenotel-706</v>
          </cell>
        </row>
        <row r="396">
          <cell r="B396" t="str">
            <v>Greenotel910</v>
          </cell>
          <cell r="C396" t="str">
            <v>Greenotel-910</v>
          </cell>
        </row>
        <row r="397">
          <cell r="B397" t="str">
            <v>Greenotel403</v>
          </cell>
          <cell r="C397" t="str">
            <v>Greenotel-403</v>
          </cell>
        </row>
        <row r="398">
          <cell r="B398" t="str">
            <v>Lotus207</v>
          </cell>
          <cell r="C398" t="str">
            <v>Lotus-207</v>
          </cell>
        </row>
        <row r="399">
          <cell r="B399" t="str">
            <v>Iris1107</v>
          </cell>
          <cell r="C399" t="str">
            <v>Iris-1107</v>
          </cell>
        </row>
        <row r="400">
          <cell r="B400" t="str">
            <v>Greenotel309</v>
          </cell>
          <cell r="C400" t="str">
            <v>Greenotel-309</v>
          </cell>
        </row>
        <row r="401">
          <cell r="B401" t="str">
            <v>Lotus305</v>
          </cell>
          <cell r="C401" t="str">
            <v>Lotus-305</v>
          </cell>
        </row>
        <row r="402">
          <cell r="B402" t="str">
            <v>Lotus106</v>
          </cell>
          <cell r="C402" t="str">
            <v>Lotus-106</v>
          </cell>
        </row>
        <row r="403">
          <cell r="B403" t="str">
            <v>Beetel905</v>
          </cell>
          <cell r="C403" t="str">
            <v>Beetel-905</v>
          </cell>
        </row>
        <row r="404">
          <cell r="B404" t="str">
            <v>Orchid702</v>
          </cell>
          <cell r="C404" t="str">
            <v>Orchid-702</v>
          </cell>
        </row>
        <row r="405">
          <cell r="B405" t="str">
            <v>Lotus703</v>
          </cell>
          <cell r="C405" t="str">
            <v>Lotus-703</v>
          </cell>
        </row>
        <row r="406">
          <cell r="B406" t="str">
            <v>Greenotel111</v>
          </cell>
          <cell r="C406" t="str">
            <v>Greenotel-111</v>
          </cell>
        </row>
        <row r="407">
          <cell r="B407" t="str">
            <v>Caspia1208</v>
          </cell>
          <cell r="C407" t="str">
            <v>Caspia-1208</v>
          </cell>
        </row>
        <row r="408">
          <cell r="B408" t="str">
            <v>Greenotel906</v>
          </cell>
          <cell r="C408" t="str">
            <v>Greenotel-906</v>
          </cell>
        </row>
        <row r="409">
          <cell r="B409" t="str">
            <v>Orchid807</v>
          </cell>
          <cell r="C409" t="str">
            <v>Orchid-807</v>
          </cell>
        </row>
        <row r="410">
          <cell r="B410" t="str">
            <v>GreenotelShopF10</v>
          </cell>
          <cell r="C410" t="str">
            <v>Greenotel-Shop-F10</v>
          </cell>
        </row>
        <row r="411">
          <cell r="B411" t="str">
            <v>BeetelG06</v>
          </cell>
          <cell r="C411" t="str">
            <v>Beetel-G06</v>
          </cell>
        </row>
        <row r="412">
          <cell r="B412" t="str">
            <v>Greenotel414</v>
          </cell>
          <cell r="C412" t="str">
            <v>Greenotel-414</v>
          </cell>
        </row>
        <row r="413">
          <cell r="B413" t="str">
            <v>Greenotel610</v>
          </cell>
          <cell r="C413" t="str">
            <v>Greenotel-610</v>
          </cell>
        </row>
        <row r="414">
          <cell r="B414" t="str">
            <v>Rosewood305</v>
          </cell>
          <cell r="C414" t="str">
            <v>Rosewood-305</v>
          </cell>
        </row>
        <row r="415">
          <cell r="B415" t="str">
            <v>Caspia1106</v>
          </cell>
          <cell r="C415" t="str">
            <v>Caspia-1106</v>
          </cell>
        </row>
        <row r="416">
          <cell r="B416" t="str">
            <v>Tulip105</v>
          </cell>
          <cell r="C416" t="str">
            <v>Tulip-105</v>
          </cell>
        </row>
        <row r="417">
          <cell r="B417" t="str">
            <v>BeetelG10</v>
          </cell>
          <cell r="C417" t="str">
            <v>Beetel-G10</v>
          </cell>
        </row>
        <row r="418">
          <cell r="B418" t="str">
            <v>Beetel1003</v>
          </cell>
          <cell r="C418" t="str">
            <v>Beetel-1003</v>
          </cell>
        </row>
        <row r="419">
          <cell r="B419" t="str">
            <v>Beetel103</v>
          </cell>
          <cell r="C419" t="str">
            <v>Beetel-103</v>
          </cell>
        </row>
        <row r="420">
          <cell r="B420" t="str">
            <v>Beetel1105</v>
          </cell>
          <cell r="C420" t="str">
            <v>Beetel-1105</v>
          </cell>
        </row>
        <row r="421">
          <cell r="B421" t="str">
            <v>Beetel1109</v>
          </cell>
          <cell r="C421" t="str">
            <v>Beetel-1109</v>
          </cell>
        </row>
        <row r="422">
          <cell r="B422" t="str">
            <v>Beetel208</v>
          </cell>
          <cell r="C422" t="str">
            <v>Beetel-208</v>
          </cell>
        </row>
        <row r="423">
          <cell r="B423" t="str">
            <v>Beetel209</v>
          </cell>
          <cell r="C423" t="str">
            <v>Beetel-209</v>
          </cell>
        </row>
        <row r="424">
          <cell r="B424" t="str">
            <v>Beetel302</v>
          </cell>
          <cell r="C424" t="str">
            <v>Beetel-302</v>
          </cell>
        </row>
        <row r="425">
          <cell r="B425" t="str">
            <v>Beetel303</v>
          </cell>
          <cell r="C425" t="str">
            <v>Beetel-303</v>
          </cell>
        </row>
        <row r="426">
          <cell r="B426" t="str">
            <v>Beetel507</v>
          </cell>
          <cell r="C426" t="str">
            <v>Beetel-507</v>
          </cell>
        </row>
        <row r="427">
          <cell r="B427" t="str">
            <v>Beetel509</v>
          </cell>
          <cell r="C427" t="str">
            <v>Beetel-509</v>
          </cell>
        </row>
        <row r="428">
          <cell r="B428" t="str">
            <v>Beetel603</v>
          </cell>
          <cell r="C428" t="str">
            <v>Beetel-603</v>
          </cell>
        </row>
        <row r="429">
          <cell r="B429" t="str">
            <v>Beetel608</v>
          </cell>
          <cell r="C429" t="str">
            <v>Beetel-608</v>
          </cell>
        </row>
        <row r="430">
          <cell r="B430" t="str">
            <v>Beetel708</v>
          </cell>
          <cell r="C430" t="str">
            <v>Beetel-708</v>
          </cell>
        </row>
        <row r="431">
          <cell r="B431" t="str">
            <v>Beetel904</v>
          </cell>
          <cell r="C431" t="str">
            <v>Beetel-904</v>
          </cell>
        </row>
        <row r="432">
          <cell r="B432" t="str">
            <v>Caspia1005</v>
          </cell>
          <cell r="C432" t="str">
            <v>Caspia-1005</v>
          </cell>
        </row>
        <row r="433">
          <cell r="B433" t="str">
            <v>Caspia108</v>
          </cell>
          <cell r="C433" t="str">
            <v>Caspia-108</v>
          </cell>
        </row>
        <row r="434">
          <cell r="B434" t="str">
            <v>Caspia303</v>
          </cell>
          <cell r="C434" t="str">
            <v>Caspia-303</v>
          </cell>
        </row>
        <row r="435">
          <cell r="B435" t="str">
            <v>Caspia306</v>
          </cell>
          <cell r="C435" t="str">
            <v>Caspia-306</v>
          </cell>
        </row>
        <row r="436">
          <cell r="B436" t="str">
            <v>Caspia307</v>
          </cell>
          <cell r="C436" t="str">
            <v>Caspia-307</v>
          </cell>
        </row>
        <row r="437">
          <cell r="B437" t="str">
            <v>Caspia308</v>
          </cell>
          <cell r="C437" t="str">
            <v>Caspia-308</v>
          </cell>
        </row>
        <row r="438">
          <cell r="B438" t="str">
            <v>Caspia702</v>
          </cell>
          <cell r="C438" t="str">
            <v>Caspia-702</v>
          </cell>
        </row>
        <row r="439">
          <cell r="B439" t="str">
            <v>Caspia705</v>
          </cell>
          <cell r="C439" t="str">
            <v>Caspia-705</v>
          </cell>
        </row>
        <row r="440">
          <cell r="B440" t="str">
            <v>Caspia801</v>
          </cell>
          <cell r="C440" t="str">
            <v>Caspia-801</v>
          </cell>
        </row>
        <row r="441">
          <cell r="B441" t="str">
            <v>Caspia807</v>
          </cell>
          <cell r="C441" t="str">
            <v>Caspia-807</v>
          </cell>
        </row>
        <row r="442">
          <cell r="B442" t="str">
            <v>Greenotel103
Greenotel105</v>
          </cell>
          <cell r="C442" t="str">
            <v>Greenotel-103
Greenotel-105</v>
          </cell>
        </row>
        <row r="443">
          <cell r="B443" t="str">
            <v>Greenotel115</v>
          </cell>
          <cell r="C443" t="str">
            <v>Greenotel-115</v>
          </cell>
        </row>
        <row r="444">
          <cell r="B444" t="str">
            <v>Greenotel209</v>
          </cell>
          <cell r="C444" t="str">
            <v>Greenotel-209</v>
          </cell>
        </row>
        <row r="445">
          <cell r="B445" t="str">
            <v>Greenotel306</v>
          </cell>
          <cell r="C445" t="str">
            <v>Greenotel-306</v>
          </cell>
        </row>
        <row r="446">
          <cell r="B446" t="str">
            <v>Greenotel310</v>
          </cell>
          <cell r="C446" t="str">
            <v>Greenotel-310</v>
          </cell>
        </row>
        <row r="447">
          <cell r="B447" t="str">
            <v>Greenotel315</v>
          </cell>
          <cell r="C447" t="str">
            <v>Greenotel-315</v>
          </cell>
        </row>
        <row r="448">
          <cell r="B448" t="str">
            <v>Greenotel507</v>
          </cell>
          <cell r="C448" t="str">
            <v>Greenotel-507</v>
          </cell>
        </row>
        <row r="449">
          <cell r="B449" t="str">
            <v>Greenotel508</v>
          </cell>
          <cell r="C449" t="str">
            <v>Greenotel-508</v>
          </cell>
        </row>
        <row r="450">
          <cell r="B450" t="str">
            <v>Greenotel509</v>
          </cell>
          <cell r="C450" t="str">
            <v>Greenotel-509</v>
          </cell>
        </row>
        <row r="451">
          <cell r="B451" t="str">
            <v>Greenotel510</v>
          </cell>
          <cell r="C451" t="str">
            <v>Greenotel-510</v>
          </cell>
        </row>
        <row r="452">
          <cell r="B452" t="str">
            <v>Greenotel602</v>
          </cell>
          <cell r="C452" t="str">
            <v>Greenotel-602</v>
          </cell>
        </row>
        <row r="453">
          <cell r="B453" t="str">
            <v>Greenotel701</v>
          </cell>
          <cell r="C453" t="str">
            <v>Greenotel-701</v>
          </cell>
        </row>
        <row r="454">
          <cell r="B454" t="str">
            <v>Greenotel713</v>
          </cell>
          <cell r="C454" t="str">
            <v>Greenotel-713</v>
          </cell>
        </row>
        <row r="455">
          <cell r="B455" t="str">
            <v>Greenotel805</v>
          </cell>
          <cell r="C455" t="str">
            <v>Greenotel-805</v>
          </cell>
        </row>
        <row r="456">
          <cell r="B456" t="str">
            <v>Greenotel808</v>
          </cell>
          <cell r="C456" t="str">
            <v>Greenotel-808</v>
          </cell>
        </row>
        <row r="457">
          <cell r="B457" t="str">
            <v>Greenotel812</v>
          </cell>
          <cell r="C457" t="str">
            <v>Greenotel-812</v>
          </cell>
        </row>
        <row r="458">
          <cell r="B458" t="str">
            <v>Greenotel902</v>
          </cell>
          <cell r="C458" t="str">
            <v>Greenotel-902</v>
          </cell>
        </row>
        <row r="459">
          <cell r="B459" t="str">
            <v>Greenotel908</v>
          </cell>
          <cell r="C459" t="str">
            <v>Greenotel-908</v>
          </cell>
        </row>
        <row r="460">
          <cell r="B460" t="str">
            <v>Greenotel909</v>
          </cell>
          <cell r="C460" t="str">
            <v>Greenotel-909</v>
          </cell>
        </row>
        <row r="461">
          <cell r="B461" t="str">
            <v>Greenotel912</v>
          </cell>
          <cell r="C461" t="str">
            <v>Greenotel-912</v>
          </cell>
        </row>
        <row r="462">
          <cell r="B462" t="str">
            <v>GreenotelShopF08</v>
          </cell>
          <cell r="C462" t="str">
            <v>Greenotel-Shop-F08</v>
          </cell>
        </row>
        <row r="463">
          <cell r="B463" t="str">
            <v>GreenotelShopG19</v>
          </cell>
          <cell r="C463" t="str">
            <v>Greenotel-Shop-G19</v>
          </cell>
        </row>
        <row r="464">
          <cell r="B464" t="str">
            <v>GreenotelShopG2A</v>
          </cell>
          <cell r="C464" t="str">
            <v>Greenotel-Shop-G2A</v>
          </cell>
        </row>
        <row r="465">
          <cell r="B465" t="str">
            <v>Iris104</v>
          </cell>
          <cell r="C465" t="str">
            <v>Iris-104</v>
          </cell>
        </row>
        <row r="466">
          <cell r="B466" t="str">
            <v>Iris108</v>
          </cell>
          <cell r="C466" t="str">
            <v>Iris-108</v>
          </cell>
        </row>
        <row r="467">
          <cell r="B467" t="str">
            <v>Iris1101</v>
          </cell>
          <cell r="C467" t="str">
            <v>Iris-1101</v>
          </cell>
        </row>
        <row r="468">
          <cell r="B468" t="str">
            <v>Iris1104</v>
          </cell>
          <cell r="C468" t="str">
            <v>Iris-1104</v>
          </cell>
        </row>
        <row r="469">
          <cell r="B469" t="str">
            <v>Iris1108</v>
          </cell>
          <cell r="C469" t="str">
            <v>Iris-1108</v>
          </cell>
        </row>
        <row r="470">
          <cell r="B470" t="str">
            <v>Iris1203</v>
          </cell>
          <cell r="C470" t="str">
            <v>Iris-1203</v>
          </cell>
        </row>
        <row r="471">
          <cell r="B471" t="str">
            <v>Iris1205</v>
          </cell>
          <cell r="C471" t="str">
            <v>Iris-1205</v>
          </cell>
        </row>
        <row r="472">
          <cell r="B472" t="str">
            <v>Iris1208</v>
          </cell>
          <cell r="C472" t="str">
            <v>Iris-1208</v>
          </cell>
        </row>
        <row r="473">
          <cell r="B473" t="str">
            <v>Iris206</v>
          </cell>
          <cell r="C473" t="str">
            <v>Iris-206</v>
          </cell>
        </row>
        <row r="474">
          <cell r="B474" t="str">
            <v>Iris207</v>
          </cell>
          <cell r="C474" t="str">
            <v>Iris-207</v>
          </cell>
        </row>
        <row r="475">
          <cell r="B475" t="str">
            <v>Iris707</v>
          </cell>
          <cell r="C475" t="str">
            <v>Iris-707</v>
          </cell>
        </row>
        <row r="476">
          <cell r="B476" t="str">
            <v>Iris805</v>
          </cell>
          <cell r="C476" t="str">
            <v>Iris-805</v>
          </cell>
        </row>
        <row r="477">
          <cell r="B477" t="str">
            <v>Iris908</v>
          </cell>
          <cell r="C477" t="str">
            <v>Iris-908</v>
          </cell>
        </row>
        <row r="478">
          <cell r="B478" t="str">
            <v>Lotus1004</v>
          </cell>
          <cell r="C478" t="str">
            <v>Lotus-1004</v>
          </cell>
        </row>
        <row r="479">
          <cell r="B479" t="str">
            <v>Lotus1007</v>
          </cell>
          <cell r="C479" t="str">
            <v>Lotus-1007</v>
          </cell>
        </row>
        <row r="480">
          <cell r="B480" t="str">
            <v>Lotus1105</v>
          </cell>
          <cell r="C480" t="str">
            <v>Lotus-1105</v>
          </cell>
        </row>
        <row r="481">
          <cell r="B481" t="str">
            <v>Lotus1107</v>
          </cell>
          <cell r="C481" t="str">
            <v>Lotus-1107</v>
          </cell>
        </row>
        <row r="482">
          <cell r="B482" t="str">
            <v>Lotus1206</v>
          </cell>
          <cell r="C482" t="str">
            <v>Lotus-1206</v>
          </cell>
        </row>
        <row r="483">
          <cell r="B483" t="str">
            <v>Lotus702</v>
          </cell>
          <cell r="C483" t="str">
            <v>Lotus-702</v>
          </cell>
        </row>
        <row r="484">
          <cell r="B484" t="str">
            <v>Lotus802</v>
          </cell>
          <cell r="C484" t="str">
            <v>Lotus-802</v>
          </cell>
        </row>
        <row r="485">
          <cell r="B485" t="str">
            <v>Lotus901</v>
          </cell>
          <cell r="C485" t="str">
            <v>Lotus-901</v>
          </cell>
        </row>
        <row r="486">
          <cell r="B486" t="str">
            <v>Lotus902</v>
          </cell>
          <cell r="C486" t="str">
            <v>Lotus-902</v>
          </cell>
        </row>
        <row r="487">
          <cell r="B487" t="str">
            <v>Oakwood307</v>
          </cell>
          <cell r="C487" t="str">
            <v>Oakwood-307</v>
          </cell>
        </row>
        <row r="488">
          <cell r="B488" t="str">
            <v>OrchidG02</v>
          </cell>
          <cell r="C488" t="str">
            <v>Orchid-G02</v>
          </cell>
        </row>
        <row r="489">
          <cell r="B489" t="str">
            <v>OrchidG03</v>
          </cell>
          <cell r="C489" t="str">
            <v>Orchid-G03</v>
          </cell>
        </row>
        <row r="490">
          <cell r="B490" t="str">
            <v>Orchid1002</v>
          </cell>
          <cell r="C490" t="str">
            <v>Orchid-1002</v>
          </cell>
        </row>
        <row r="491">
          <cell r="B491" t="str">
            <v>Orchid1107</v>
          </cell>
          <cell r="C491" t="str">
            <v>Orchid-1107</v>
          </cell>
        </row>
        <row r="492">
          <cell r="B492" t="str">
            <v>Orchid1207</v>
          </cell>
          <cell r="C492" t="str">
            <v>Orchid-1207</v>
          </cell>
        </row>
        <row r="493">
          <cell r="B493" t="str">
            <v>Orchid305</v>
          </cell>
          <cell r="C493" t="str">
            <v>Orchid-305</v>
          </cell>
        </row>
        <row r="494">
          <cell r="B494" t="str">
            <v>Orchid405</v>
          </cell>
          <cell r="C494" t="str">
            <v>Orchid-405</v>
          </cell>
        </row>
        <row r="495">
          <cell r="B495" t="str">
            <v>Orchid602</v>
          </cell>
          <cell r="C495" t="str">
            <v>Orchid-602</v>
          </cell>
        </row>
        <row r="496">
          <cell r="B496" t="str">
            <v>Orchid806</v>
          </cell>
          <cell r="C496" t="str">
            <v>Orchid-806</v>
          </cell>
        </row>
        <row r="497">
          <cell r="B497" t="str">
            <v>Rosewood203</v>
          </cell>
          <cell r="C497" t="str">
            <v>Rosewood-203</v>
          </cell>
        </row>
        <row r="498">
          <cell r="B498" t="str">
            <v>Rosewood204</v>
          </cell>
          <cell r="C498" t="str">
            <v>Rosewood-204</v>
          </cell>
        </row>
        <row r="499">
          <cell r="B499" t="str">
            <v>Rosewood301</v>
          </cell>
          <cell r="C499" t="str">
            <v>Rosewood-301</v>
          </cell>
        </row>
        <row r="500">
          <cell r="B500" t="str">
            <v>Rosewood302A</v>
          </cell>
          <cell r="C500" t="str">
            <v>Rosewood-302A</v>
          </cell>
        </row>
        <row r="501">
          <cell r="B501" t="str">
            <v>Rosewood602A</v>
          </cell>
          <cell r="C501" t="str">
            <v>Rosewood-602A</v>
          </cell>
        </row>
        <row r="502">
          <cell r="B502" t="str">
            <v>Rosewood705</v>
          </cell>
          <cell r="C502" t="str">
            <v>Rosewood-705</v>
          </cell>
        </row>
        <row r="503">
          <cell r="B503" t="str">
            <v>Rosewood906</v>
          </cell>
          <cell r="C503" t="str">
            <v>Rosewood-906</v>
          </cell>
        </row>
        <row r="504">
          <cell r="B504" t="str">
            <v>TulipG05</v>
          </cell>
          <cell r="C504" t="str">
            <v>Tulip-G05</v>
          </cell>
        </row>
        <row r="505">
          <cell r="B505" t="str">
            <v>Tulip1003</v>
          </cell>
          <cell r="C505" t="str">
            <v>Tulip-1003</v>
          </cell>
        </row>
        <row r="506">
          <cell r="B506" t="str">
            <v>Tulip102</v>
          </cell>
          <cell r="C506" t="str">
            <v>Tulip-102</v>
          </cell>
        </row>
        <row r="507">
          <cell r="B507" t="str">
            <v>Tulip107</v>
          </cell>
          <cell r="C507" t="str">
            <v>Tulip-107</v>
          </cell>
        </row>
        <row r="508">
          <cell r="B508" t="str">
            <v>Tulip1102</v>
          </cell>
          <cell r="C508" t="str">
            <v>Tulip-1102</v>
          </cell>
        </row>
        <row r="509">
          <cell r="B509" t="str">
            <v>Tulip205</v>
          </cell>
          <cell r="C509" t="str">
            <v>Tulip-205</v>
          </cell>
        </row>
        <row r="510">
          <cell r="B510" t="str">
            <v>Tulip303</v>
          </cell>
          <cell r="C510" t="str">
            <v>Tulip-303</v>
          </cell>
        </row>
        <row r="511">
          <cell r="B511" t="str">
            <v>Tulip307</v>
          </cell>
          <cell r="C511" t="str">
            <v>Tulip-307</v>
          </cell>
        </row>
        <row r="512">
          <cell r="B512" t="str">
            <v>Tulip401</v>
          </cell>
          <cell r="C512" t="str">
            <v>Tulip-401</v>
          </cell>
        </row>
        <row r="513">
          <cell r="B513" t="str">
            <v>Tulip410</v>
          </cell>
          <cell r="C513" t="str">
            <v>Tulip-410</v>
          </cell>
        </row>
        <row r="514">
          <cell r="B514" t="str">
            <v>Tulip505</v>
          </cell>
          <cell r="C514" t="str">
            <v>Tulip-505</v>
          </cell>
        </row>
        <row r="515">
          <cell r="B515" t="str">
            <v>Tulip604</v>
          </cell>
          <cell r="C515" t="str">
            <v>Tulip-604</v>
          </cell>
        </row>
        <row r="516">
          <cell r="B516" t="str">
            <v>Tulip608</v>
          </cell>
          <cell r="C516" t="str">
            <v>Tulip-608</v>
          </cell>
        </row>
        <row r="517">
          <cell r="B517" t="str">
            <v>Tulip710</v>
          </cell>
          <cell r="C517" t="str">
            <v>Tulip-710</v>
          </cell>
        </row>
        <row r="518">
          <cell r="B518" t="str">
            <v>Tulip808</v>
          </cell>
          <cell r="C518" t="str">
            <v>Tulip-808</v>
          </cell>
        </row>
        <row r="519">
          <cell r="B519" t="str">
            <v>Tulip903</v>
          </cell>
          <cell r="C519" t="str">
            <v>Tulip-903</v>
          </cell>
        </row>
        <row r="520">
          <cell r="B520" t="str">
            <v>Orchid1407</v>
          </cell>
          <cell r="C520" t="str">
            <v>Orchid-1407</v>
          </cell>
        </row>
        <row r="521">
          <cell r="B521" t="str">
            <v>Tulip1405</v>
          </cell>
          <cell r="C521" t="str">
            <v>Tulip-1405</v>
          </cell>
        </row>
        <row r="522">
          <cell r="B522" t="str">
            <v>Greenotel1116</v>
          </cell>
          <cell r="C522" t="str">
            <v>Greenotel-1116</v>
          </cell>
        </row>
        <row r="523">
          <cell r="B523" t="str">
            <v>Beetel310</v>
          </cell>
          <cell r="C523" t="str">
            <v>Beetel-310</v>
          </cell>
        </row>
        <row r="524">
          <cell r="B524" t="str">
            <v>Greenotel1102</v>
          </cell>
          <cell r="C524" t="str">
            <v>Greenotel-1102</v>
          </cell>
        </row>
        <row r="525">
          <cell r="B525" t="str">
            <v>Tulip801</v>
          </cell>
          <cell r="C525" t="str">
            <v>Tulip-801</v>
          </cell>
        </row>
        <row r="526">
          <cell r="B526" t="str">
            <v>GreenotelShopG4</v>
          </cell>
          <cell r="C526" t="str">
            <v>Greenotel-Shop-G4</v>
          </cell>
        </row>
        <row r="527">
          <cell r="B527" t="str">
            <v>Tulip306</v>
          </cell>
          <cell r="C527" t="str">
            <v>Tulip-306</v>
          </cell>
        </row>
        <row r="528">
          <cell r="B528" t="str">
            <v>Rosewood408</v>
          </cell>
          <cell r="C528" t="str">
            <v>Rosewood-408</v>
          </cell>
        </row>
        <row r="529">
          <cell r="B529" t="str">
            <v>Rosewood102A</v>
          </cell>
          <cell r="C529" t="str">
            <v>Rosewood-102A</v>
          </cell>
        </row>
        <row r="530">
          <cell r="B530" t="str">
            <v>Rosewood101</v>
          </cell>
          <cell r="C530" t="str">
            <v>Rosewood-101</v>
          </cell>
        </row>
        <row r="531">
          <cell r="B531" t="str">
            <v>Orchid1304</v>
          </cell>
          <cell r="C531" t="str">
            <v>Orchid-1304</v>
          </cell>
        </row>
        <row r="532">
          <cell r="B532" t="str">
            <v>Oakwood304</v>
          </cell>
          <cell r="C532" t="str">
            <v>Oakwood-304</v>
          </cell>
        </row>
        <row r="533">
          <cell r="B533" t="str">
            <v>Oakwood310</v>
          </cell>
          <cell r="C533" t="str">
            <v>Oakwood-310</v>
          </cell>
        </row>
        <row r="534">
          <cell r="B534" t="str">
            <v>Lotus905</v>
          </cell>
          <cell r="C534" t="str">
            <v>Lotus-905</v>
          </cell>
        </row>
        <row r="535">
          <cell r="B535" t="str">
            <v>Oakwood106</v>
          </cell>
          <cell r="C535" t="str">
            <v>Oakwood-106</v>
          </cell>
        </row>
        <row r="536">
          <cell r="B536" t="str">
            <v>Lotus603</v>
          </cell>
          <cell r="C536" t="str">
            <v>Lotus-603</v>
          </cell>
        </row>
        <row r="537">
          <cell r="B537" t="str">
            <v>Lotus206</v>
          </cell>
          <cell r="C537" t="str">
            <v>Lotus-206</v>
          </cell>
        </row>
        <row r="538">
          <cell r="B538" t="str">
            <v>Iris408</v>
          </cell>
          <cell r="C538" t="str">
            <v>Iris-408</v>
          </cell>
        </row>
        <row r="539">
          <cell r="B539" t="str">
            <v>Iris1306</v>
          </cell>
          <cell r="C539" t="str">
            <v>Iris-1306</v>
          </cell>
        </row>
        <row r="540">
          <cell r="B540" t="str">
            <v>Greenotel813</v>
          </cell>
          <cell r="C540" t="str">
            <v>Greenotel-813</v>
          </cell>
        </row>
        <row r="541">
          <cell r="B541" t="str">
            <v>Greenotel514</v>
          </cell>
          <cell r="C541" t="str">
            <v>Greenotel-514</v>
          </cell>
        </row>
        <row r="542">
          <cell r="B542" t="str">
            <v>Greenotel616</v>
          </cell>
          <cell r="C542" t="str">
            <v>Greenotel-616</v>
          </cell>
        </row>
        <row r="543">
          <cell r="B543" t="str">
            <v>Greenotel416</v>
          </cell>
          <cell r="C543" t="str">
            <v>Greenotel-416</v>
          </cell>
        </row>
        <row r="544">
          <cell r="B544" t="str">
            <v>Greenotel202</v>
          </cell>
          <cell r="C544" t="str">
            <v>Greenotel-202</v>
          </cell>
        </row>
        <row r="545">
          <cell r="B545" t="str">
            <v>Caspia901</v>
          </cell>
          <cell r="C545" t="str">
            <v>Caspia-901</v>
          </cell>
        </row>
        <row r="546">
          <cell r="B546" t="str">
            <v>Beetel710</v>
          </cell>
          <cell r="C546" t="str">
            <v>Beetel-710</v>
          </cell>
        </row>
        <row r="547">
          <cell r="B547" t="str">
            <v>Beetel901</v>
          </cell>
          <cell r="C547" t="str">
            <v>Beetel-901</v>
          </cell>
        </row>
        <row r="548">
          <cell r="B548" t="str">
            <v>Beetel210</v>
          </cell>
          <cell r="C548" t="str">
            <v>Beetel-210</v>
          </cell>
        </row>
        <row r="549">
          <cell r="B549" t="str">
            <v>Beetel404</v>
          </cell>
          <cell r="C549" t="str">
            <v>Beetel-404</v>
          </cell>
        </row>
        <row r="550">
          <cell r="B550" t="str">
            <v>Beetel1402</v>
          </cell>
          <cell r="C550" t="str">
            <v>Beetel-1402</v>
          </cell>
        </row>
        <row r="551">
          <cell r="B551" t="str">
            <v>Oakwood102</v>
          </cell>
          <cell r="C551" t="str">
            <v>Oakwood-102</v>
          </cell>
        </row>
        <row r="552">
          <cell r="B552" t="str">
            <v>Beetel206</v>
          </cell>
          <cell r="C552" t="str">
            <v>Beetel-206</v>
          </cell>
        </row>
        <row r="553">
          <cell r="B553" t="str">
            <v>Beetel610</v>
          </cell>
          <cell r="C553" t="str">
            <v>Beetel-610</v>
          </cell>
        </row>
        <row r="554">
          <cell r="B554" t="str">
            <v>Caspia203</v>
          </cell>
          <cell r="C554" t="str">
            <v>Caspia-203</v>
          </cell>
        </row>
        <row r="555">
          <cell r="B555" t="str">
            <v>Greenotel215</v>
          </cell>
          <cell r="C555" t="str">
            <v>Greenotel-215</v>
          </cell>
        </row>
        <row r="556">
          <cell r="B556" t="str">
            <v>Iris706</v>
          </cell>
          <cell r="C556" t="str">
            <v>Iris-706</v>
          </cell>
        </row>
        <row r="557">
          <cell r="B557" t="str">
            <v>Beetel1401</v>
          </cell>
          <cell r="C557" t="str">
            <v>Beetel-1401</v>
          </cell>
        </row>
        <row r="558">
          <cell r="B558" t="str">
            <v>Beetel105</v>
          </cell>
          <cell r="C558" t="str">
            <v>Beetel-105</v>
          </cell>
        </row>
        <row r="559">
          <cell r="B559" t="str">
            <v>TulipG08</v>
          </cell>
          <cell r="C559" t="str">
            <v>Tulip-G08</v>
          </cell>
        </row>
        <row r="560">
          <cell r="B560" t="str">
            <v>Rosewood407</v>
          </cell>
          <cell r="C560" t="str">
            <v>Rosewood-407</v>
          </cell>
        </row>
        <row r="561">
          <cell r="B561" t="str">
            <v>Greenotel1010</v>
          </cell>
          <cell r="C561" t="str">
            <v>Greenotel-1010</v>
          </cell>
        </row>
        <row r="562">
          <cell r="B562" t="str">
            <v>Orchid1005</v>
          </cell>
          <cell r="C562" t="str">
            <v>Orchid-1005</v>
          </cell>
        </row>
        <row r="563">
          <cell r="B563" t="str">
            <v>Iris102</v>
          </cell>
          <cell r="C563" t="str">
            <v>Iris-102</v>
          </cell>
        </row>
        <row r="564">
          <cell r="B564" t="str">
            <v>Rosewood1002</v>
          </cell>
          <cell r="C564" t="str">
            <v>Rosewood-1002</v>
          </cell>
        </row>
        <row r="565">
          <cell r="B565" t="str">
            <v>Caspia802</v>
          </cell>
          <cell r="C565" t="str">
            <v>Caspia-802</v>
          </cell>
        </row>
        <row r="566">
          <cell r="B566" t="str">
            <v>Caspia903</v>
          </cell>
          <cell r="C566" t="str">
            <v>Caspia-903</v>
          </cell>
        </row>
        <row r="567">
          <cell r="B567" t="str">
            <v>Beetel804</v>
          </cell>
          <cell r="C567" t="str">
            <v>Beetel-804</v>
          </cell>
        </row>
        <row r="568">
          <cell r="B568" t="str">
            <v>Iris1001</v>
          </cell>
          <cell r="C568" t="str">
            <v>Iris-1001</v>
          </cell>
        </row>
        <row r="569">
          <cell r="B569" t="str">
            <v>Iris103</v>
          </cell>
          <cell r="C569" t="str">
            <v>Iris-103</v>
          </cell>
        </row>
        <row r="570">
          <cell r="B570" t="str">
            <v>Iris1005</v>
          </cell>
          <cell r="C570" t="str">
            <v>Iris-1005</v>
          </cell>
        </row>
        <row r="571">
          <cell r="B571" t="str">
            <v>Greenotel401</v>
          </cell>
          <cell r="C571" t="str">
            <v>Greenotel-401</v>
          </cell>
        </row>
        <row r="572">
          <cell r="B572" t="str">
            <v>Beetel108</v>
          </cell>
          <cell r="C572" t="str">
            <v>Beetel-108</v>
          </cell>
        </row>
        <row r="573">
          <cell r="B573" t="str">
            <v>Rosewood105</v>
          </cell>
          <cell r="C573" t="str">
            <v>Rosewood-105</v>
          </cell>
        </row>
        <row r="574">
          <cell r="B574" t="str">
            <v>Tulip1202</v>
          </cell>
          <cell r="C574" t="str">
            <v>Tulip-1202</v>
          </cell>
        </row>
        <row r="575">
          <cell r="B575" t="str">
            <v>Tulip1210</v>
          </cell>
          <cell r="C575" t="str">
            <v>Tulip-1210</v>
          </cell>
        </row>
        <row r="576">
          <cell r="B576" t="str">
            <v>Rosewood206
Rosewood306</v>
          </cell>
          <cell r="C576" t="str">
            <v>Rosewood-206
Rosewood-306</v>
          </cell>
        </row>
        <row r="577">
          <cell r="B577" t="str">
            <v>GreenotelShopG6</v>
          </cell>
          <cell r="C577" t="str">
            <v>Greenotel-Shop-G6</v>
          </cell>
        </row>
        <row r="578">
          <cell r="B578" t="str">
            <v>Lotus203</v>
          </cell>
          <cell r="C578" t="str">
            <v>Lotus-203</v>
          </cell>
        </row>
        <row r="579">
          <cell r="B579" t="str">
            <v>Greenotel405</v>
          </cell>
          <cell r="C579" t="str">
            <v>Greenotel-405</v>
          </cell>
        </row>
        <row r="580">
          <cell r="B580" t="str">
            <v>Caspia603</v>
          </cell>
          <cell r="C580" t="str">
            <v>Caspia-603</v>
          </cell>
        </row>
        <row r="581">
          <cell r="B581" t="str">
            <v>Orchid1403
Orchid1404
Tulip1309
Tulip1310</v>
          </cell>
          <cell r="C581" t="str">
            <v>Orchid-1403
Orchid-1404
Tulip-1309
Tulip-1310</v>
          </cell>
        </row>
        <row r="582">
          <cell r="B582" t="str">
            <v>Beetel402</v>
          </cell>
          <cell r="C582" t="str">
            <v>Beetel-402</v>
          </cell>
        </row>
        <row r="583">
          <cell r="B583" t="str">
            <v>GreenotelShopG14</v>
          </cell>
          <cell r="C583" t="str">
            <v>Greenotel-Shop-G14</v>
          </cell>
        </row>
        <row r="584">
          <cell r="B584" t="str">
            <v>Caspia701</v>
          </cell>
          <cell r="C584" t="str">
            <v>Caspia-701</v>
          </cell>
        </row>
        <row r="585">
          <cell r="B585" t="str">
            <v>Caspia104</v>
          </cell>
          <cell r="C585" t="str">
            <v>Caspia-104</v>
          </cell>
        </row>
        <row r="586">
          <cell r="B586" t="str">
            <v>Iris803</v>
          </cell>
          <cell r="C586" t="str">
            <v>Iris-803</v>
          </cell>
        </row>
        <row r="587">
          <cell r="B587" t="str">
            <v>Beetel1404</v>
          </cell>
          <cell r="C587" t="str">
            <v>Beetel-1404</v>
          </cell>
        </row>
        <row r="588">
          <cell r="B588" t="str">
            <v>Orchid202</v>
          </cell>
          <cell r="C588" t="str">
            <v>Orchid-202</v>
          </cell>
        </row>
        <row r="589">
          <cell r="B589" t="str">
            <v>GreenotelShopG7</v>
          </cell>
          <cell r="C589" t="str">
            <v>Greenotel-Shop-G7</v>
          </cell>
        </row>
        <row r="590">
          <cell r="B590" t="str">
            <v>GreenotelShopF2</v>
          </cell>
          <cell r="C590" t="str">
            <v>Greenotel-Shop-F2</v>
          </cell>
        </row>
        <row r="591">
          <cell r="B591" t="str">
            <v>Orchid1201</v>
          </cell>
          <cell r="C591" t="str">
            <v>Orchid-1201</v>
          </cell>
        </row>
        <row r="592">
          <cell r="B592" t="str">
            <v>Greenotel806</v>
          </cell>
          <cell r="C592" t="str">
            <v>Greenotel-806</v>
          </cell>
        </row>
        <row r="593">
          <cell r="B593" t="str">
            <v>Greenotel807</v>
          </cell>
          <cell r="C593" t="str">
            <v>Greenotel-807</v>
          </cell>
        </row>
        <row r="594">
          <cell r="B594" t="str">
            <v>Greenotel408</v>
          </cell>
          <cell r="C594" t="str">
            <v>Greenotel-408</v>
          </cell>
        </row>
        <row r="595">
          <cell r="B595" t="str">
            <v>Greenotel515</v>
          </cell>
          <cell r="C595" t="str">
            <v>Greenotel-515</v>
          </cell>
        </row>
        <row r="596">
          <cell r="B596" t="str">
            <v>Orchid1403</v>
          </cell>
          <cell r="C596" t="str">
            <v>Orchid-1403</v>
          </cell>
        </row>
        <row r="597">
          <cell r="B597" t="str">
            <v>Caspia506</v>
          </cell>
          <cell r="C597" t="str">
            <v>Caspia-506</v>
          </cell>
        </row>
        <row r="598">
          <cell r="B598" t="str">
            <v>Oakwood408</v>
          </cell>
          <cell r="C598" t="str">
            <v>Oakwood-408</v>
          </cell>
        </row>
        <row r="599">
          <cell r="B599" t="str">
            <v>Orchid302</v>
          </cell>
          <cell r="C599" t="str">
            <v>Orchid-302</v>
          </cell>
        </row>
        <row r="600">
          <cell r="B600" t="str">
            <v>Iris406</v>
          </cell>
          <cell r="C600" t="str">
            <v>Iris-406</v>
          </cell>
        </row>
        <row r="601">
          <cell r="B601" t="str">
            <v>Lotus605</v>
          </cell>
          <cell r="C601" t="str">
            <v>Lotus-605</v>
          </cell>
        </row>
        <row r="602">
          <cell r="B602" t="str">
            <v>Orchid103</v>
          </cell>
          <cell r="C602" t="str">
            <v>Orchid-103</v>
          </cell>
        </row>
        <row r="603">
          <cell r="B603" t="str">
            <v>Iris806</v>
          </cell>
          <cell r="C603" t="str">
            <v>Iris-806</v>
          </cell>
        </row>
        <row r="604">
          <cell r="B604" t="str">
            <v>Lotus607</v>
          </cell>
          <cell r="C604" t="str">
            <v>Lotus-607</v>
          </cell>
        </row>
        <row r="605">
          <cell r="B605" t="str">
            <v>Beetel501</v>
          </cell>
          <cell r="C605" t="str">
            <v>Beetel-501</v>
          </cell>
        </row>
        <row r="606">
          <cell r="B606" t="str">
            <v>Oakwood508</v>
          </cell>
          <cell r="C606" t="str">
            <v>Oakwood-508</v>
          </cell>
        </row>
        <row r="607">
          <cell r="B607" t="str">
            <v>Orchid1106</v>
          </cell>
          <cell r="C607" t="str">
            <v>Orchid-1106</v>
          </cell>
        </row>
        <row r="608">
          <cell r="B608" t="str">
            <v>Greenotel412</v>
          </cell>
          <cell r="C608" t="str">
            <v>Greenotel-412</v>
          </cell>
        </row>
        <row r="609">
          <cell r="B609" t="str">
            <v>Beetel809</v>
          </cell>
          <cell r="C609" t="str">
            <v>Beetel-809</v>
          </cell>
        </row>
        <row r="610">
          <cell r="B610" t="str">
            <v>Greenotel308</v>
          </cell>
          <cell r="C610" t="str">
            <v>Greenotel-308</v>
          </cell>
        </row>
        <row r="611">
          <cell r="B611" t="str">
            <v>Iris703</v>
          </cell>
          <cell r="C611" t="str">
            <v>Iris-703</v>
          </cell>
        </row>
        <row r="612">
          <cell r="B612" t="str">
            <v>Beetel409</v>
          </cell>
          <cell r="C612" t="str">
            <v>Beetel-409</v>
          </cell>
        </row>
        <row r="613">
          <cell r="B613" t="str">
            <v>Iris302</v>
          </cell>
          <cell r="C613" t="str">
            <v>Iris-302</v>
          </cell>
        </row>
        <row r="614">
          <cell r="B614" t="str">
            <v>Orchid101</v>
          </cell>
          <cell r="C614" t="str">
            <v>Orchid-101</v>
          </cell>
        </row>
        <row r="615">
          <cell r="B615" t="str">
            <v>Iris303</v>
          </cell>
          <cell r="C615" t="str">
            <v>Iris-303</v>
          </cell>
        </row>
        <row r="616">
          <cell r="B616" t="str">
            <v>Greenotel104</v>
          </cell>
          <cell r="C616" t="str">
            <v>Greenotel-104</v>
          </cell>
        </row>
        <row r="617">
          <cell r="B617" t="str">
            <v>Greenotel208</v>
          </cell>
          <cell r="C617" t="str">
            <v>Greenotel-208</v>
          </cell>
        </row>
        <row r="618">
          <cell r="B618" t="str">
            <v>Tulip1203</v>
          </cell>
          <cell r="C618" t="str">
            <v>Tulip-1203</v>
          </cell>
        </row>
        <row r="619">
          <cell r="B619" t="str">
            <v>Greenotel607</v>
          </cell>
          <cell r="C619" t="str">
            <v>Greenotel-607</v>
          </cell>
        </row>
        <row r="620">
          <cell r="B620" t="str">
            <v>Greenotel1501</v>
          </cell>
          <cell r="C620" t="str">
            <v>Greenotel-1501</v>
          </cell>
        </row>
        <row r="621">
          <cell r="B621" t="str">
            <v>Greenotel303</v>
          </cell>
          <cell r="C621" t="str">
            <v>Greenotel-303</v>
          </cell>
        </row>
        <row r="622">
          <cell r="B622" t="str">
            <v>Oakwood1309</v>
          </cell>
          <cell r="C622" t="str">
            <v>Oakwood-1309</v>
          </cell>
        </row>
        <row r="623">
          <cell r="B623" t="str">
            <v>Oakwood1310</v>
          </cell>
          <cell r="C623" t="str">
            <v>Oakwood-1310</v>
          </cell>
        </row>
        <row r="624">
          <cell r="B624" t="str">
            <v>Oakwood1311</v>
          </cell>
          <cell r="C624" t="str">
            <v>Oakwood-1311</v>
          </cell>
        </row>
        <row r="625">
          <cell r="B625" t="str">
            <v>Oakwood1306</v>
          </cell>
          <cell r="C625" t="str">
            <v>Oakwood-1306</v>
          </cell>
        </row>
        <row r="626">
          <cell r="B626" t="str">
            <v>Oakwood1307</v>
          </cell>
          <cell r="C626" t="str">
            <v>Oakwood-1307</v>
          </cell>
        </row>
        <row r="627">
          <cell r="B627" t="str">
            <v>Oakwood1308</v>
          </cell>
          <cell r="C627" t="str">
            <v>Oakwood-1308</v>
          </cell>
        </row>
        <row r="628">
          <cell r="B628" t="str">
            <v>Rosewood802</v>
          </cell>
          <cell r="C628" t="str">
            <v>Rosewood-802</v>
          </cell>
        </row>
        <row r="629">
          <cell r="B629" t="str">
            <v>Rosewood907</v>
          </cell>
          <cell r="C629" t="str">
            <v>Rosewood-907</v>
          </cell>
        </row>
        <row r="630">
          <cell r="B630" t="str">
            <v>Rosewood908</v>
          </cell>
          <cell r="C630" t="str">
            <v>Rosewood-908</v>
          </cell>
        </row>
        <row r="631">
          <cell r="B631" t="str">
            <v>Oakwood704</v>
          </cell>
          <cell r="C631" t="str">
            <v>Oakwood-704</v>
          </cell>
        </row>
        <row r="632">
          <cell r="B632" t="str">
            <v>Oakwood705</v>
          </cell>
          <cell r="C632" t="str">
            <v>Oakwood-705</v>
          </cell>
        </row>
        <row r="633">
          <cell r="B633" t="str">
            <v>Oakwood711</v>
          </cell>
          <cell r="C633" t="str">
            <v>Oakwood-711</v>
          </cell>
        </row>
        <row r="634">
          <cell r="B634" t="str">
            <v>Oakwood712</v>
          </cell>
          <cell r="C634" t="str">
            <v>Oakwood-712</v>
          </cell>
        </row>
        <row r="635">
          <cell r="B635" t="str">
            <v>Oakwood713</v>
          </cell>
          <cell r="C635" t="str">
            <v>Oakwood-713</v>
          </cell>
        </row>
        <row r="636">
          <cell r="B636" t="str">
            <v>Oakwood714</v>
          </cell>
          <cell r="C636" t="str">
            <v>Oakwood-714</v>
          </cell>
        </row>
        <row r="637">
          <cell r="B637" t="str">
            <v>Oakwood903</v>
          </cell>
          <cell r="C637" t="str">
            <v>Oakwood-903</v>
          </cell>
        </row>
        <row r="638">
          <cell r="B638" t="str">
            <v>Oakwood904</v>
          </cell>
          <cell r="C638" t="str">
            <v>Oakwood-904</v>
          </cell>
        </row>
        <row r="639">
          <cell r="B639" t="str">
            <v>Oakwood905</v>
          </cell>
          <cell r="C639" t="str">
            <v>Oakwood-905</v>
          </cell>
        </row>
        <row r="640">
          <cell r="B640" t="str">
            <v>Oakwood907</v>
          </cell>
          <cell r="C640" t="str">
            <v>Oakwood-907</v>
          </cell>
        </row>
        <row r="641">
          <cell r="B641" t="str">
            <v>Rosewood1101</v>
          </cell>
          <cell r="C641" t="str">
            <v>Rosewood-1101</v>
          </cell>
        </row>
        <row r="642">
          <cell r="B642" t="str">
            <v>Rosewood1301</v>
          </cell>
          <cell r="C642" t="str">
            <v>Rosewood-1301</v>
          </cell>
        </row>
        <row r="643">
          <cell r="B643" t="str">
            <v>Rosewood1104</v>
          </cell>
          <cell r="C643" t="str">
            <v>Rosewood-1104</v>
          </cell>
        </row>
        <row r="644">
          <cell r="B644" t="str">
            <v>Rosewood1303</v>
          </cell>
          <cell r="C644" t="str">
            <v>Rosewood-1303</v>
          </cell>
        </row>
        <row r="645">
          <cell r="B645" t="str">
            <v>Rosewood1107</v>
          </cell>
          <cell r="C645" t="str">
            <v>Rosewood-1107</v>
          </cell>
        </row>
        <row r="646">
          <cell r="B646" t="str">
            <v>Rosewood1108</v>
          </cell>
          <cell r="C646" t="str">
            <v>Rosewood-1108</v>
          </cell>
        </row>
        <row r="647">
          <cell r="B647" t="str">
            <v>Rosewood1105</v>
          </cell>
          <cell r="C647" t="str">
            <v>Rosewood-1105</v>
          </cell>
        </row>
        <row r="648">
          <cell r="B648" t="str">
            <v>Rosewood1305</v>
          </cell>
          <cell r="C648" t="str">
            <v>Rosewood-1305</v>
          </cell>
        </row>
        <row r="649">
          <cell r="B649" t="str">
            <v>Oakwood804</v>
          </cell>
          <cell r="C649" t="str">
            <v>Oakwood-804</v>
          </cell>
        </row>
        <row r="650">
          <cell r="B650" t="str">
            <v>Oakwood805</v>
          </cell>
          <cell r="C650" t="str">
            <v>Oakwood-805</v>
          </cell>
        </row>
        <row r="651">
          <cell r="B651" t="str">
            <v>Oakwood811</v>
          </cell>
          <cell r="C651" t="str">
            <v>Oakwood-811</v>
          </cell>
        </row>
        <row r="652">
          <cell r="B652" t="str">
            <v>Oakwood813</v>
          </cell>
          <cell r="C652" t="str">
            <v>Oakwood-813</v>
          </cell>
        </row>
        <row r="653">
          <cell r="B653" t="str">
            <v>Oakwood814</v>
          </cell>
          <cell r="C653" t="str">
            <v>Oakwood-814</v>
          </cell>
        </row>
        <row r="654">
          <cell r="B654" t="str">
            <v>Rosewood1005</v>
          </cell>
          <cell r="C654" t="str">
            <v>Rosewood-1005</v>
          </cell>
        </row>
        <row r="655">
          <cell r="B655" t="str">
            <v>Beetel1410</v>
          </cell>
          <cell r="C655" t="str">
            <v>Beetel-1410</v>
          </cell>
        </row>
        <row r="656">
          <cell r="B656" t="str">
            <v>Oakwood1312</v>
          </cell>
          <cell r="C656" t="str">
            <v>Oakwood-1312</v>
          </cell>
        </row>
        <row r="657">
          <cell r="B657" t="str">
            <v>Oakwood1313</v>
          </cell>
          <cell r="C657" t="str">
            <v>Oakwood-1313</v>
          </cell>
        </row>
        <row r="658">
          <cell r="B658" t="str">
            <v>Oakwood1314</v>
          </cell>
          <cell r="C658" t="str">
            <v>Oakwood-1314</v>
          </cell>
        </row>
        <row r="659">
          <cell r="B659" t="str">
            <v>Greenotel216</v>
          </cell>
          <cell r="C659" t="str">
            <v>Greenotel-216</v>
          </cell>
        </row>
        <row r="660">
          <cell r="B660" t="str">
            <v>Greenotel404</v>
          </cell>
          <cell r="C660" t="str">
            <v>Greenotel-404</v>
          </cell>
        </row>
        <row r="661">
          <cell r="B661" t="str">
            <v>Greenotel716</v>
          </cell>
          <cell r="C661" t="str">
            <v>Greenotel-716</v>
          </cell>
        </row>
        <row r="662">
          <cell r="B662" t="str">
            <v>Oakwood1303</v>
          </cell>
          <cell r="C662" t="str">
            <v>Oakwood-1303</v>
          </cell>
        </row>
        <row r="663">
          <cell r="B663" t="str">
            <v>Oakwood1301</v>
          </cell>
          <cell r="C663" t="str">
            <v>Oakwood-1301</v>
          </cell>
        </row>
        <row r="664">
          <cell r="B664" t="str">
            <v>Oakwood1114</v>
          </cell>
          <cell r="C664" t="str">
            <v>Oakwood-1114</v>
          </cell>
        </row>
        <row r="665">
          <cell r="B665" t="str">
            <v>Oakwood1112</v>
          </cell>
          <cell r="C665" t="str">
            <v>Oakwood-1112</v>
          </cell>
        </row>
        <row r="666">
          <cell r="B666" t="str">
            <v>Oakwood1111</v>
          </cell>
          <cell r="C666" t="str">
            <v>Oakwood-1111</v>
          </cell>
        </row>
        <row r="667">
          <cell r="B667" t="str">
            <v>Oakwood1109</v>
          </cell>
          <cell r="C667" t="str">
            <v>Oakwood-1109</v>
          </cell>
        </row>
        <row r="668">
          <cell r="B668" t="str">
            <v>Oakwood1103</v>
          </cell>
          <cell r="C668" t="str">
            <v>Oakwood-1103</v>
          </cell>
        </row>
        <row r="669">
          <cell r="B669" t="str">
            <v>Tulip1306</v>
          </cell>
          <cell r="C669" t="str">
            <v>Tulip-1306</v>
          </cell>
        </row>
        <row r="670">
          <cell r="B670" t="str">
            <v>Orchid805</v>
          </cell>
          <cell r="C670" t="str">
            <v>Orchid-805</v>
          </cell>
        </row>
        <row r="671">
          <cell r="B671" t="str">
            <v>Orchid1004</v>
          </cell>
          <cell r="C671" t="str">
            <v>Orchid-1004</v>
          </cell>
        </row>
        <row r="672">
          <cell r="B672" t="str">
            <v>Lotus1402</v>
          </cell>
          <cell r="C672" t="str">
            <v>Lotus-1402</v>
          </cell>
        </row>
        <row r="673">
          <cell r="B673" t="str">
            <v>Rosewood1308</v>
          </cell>
          <cell r="C673" t="str">
            <v>Rosewood-1308</v>
          </cell>
        </row>
        <row r="674">
          <cell r="B674" t="str">
            <v>Rosewood1307</v>
          </cell>
          <cell r="C674" t="str">
            <v>Rosewood-1307</v>
          </cell>
        </row>
        <row r="675">
          <cell r="B675" t="str">
            <v>Rosewood1207</v>
          </cell>
          <cell r="C675" t="str">
            <v>Rosewood-1207</v>
          </cell>
        </row>
        <row r="676">
          <cell r="B676" t="str">
            <v>Rosewood1204</v>
          </cell>
          <cell r="C676" t="str">
            <v>Rosewood-1204</v>
          </cell>
        </row>
        <row r="677">
          <cell r="B677" t="str">
            <v>Oakwood1004</v>
          </cell>
          <cell r="C677" t="str">
            <v>Oakwood-1004</v>
          </cell>
        </row>
        <row r="678">
          <cell r="B678" t="str">
            <v>Oakwood1003</v>
          </cell>
          <cell r="C678" t="str">
            <v>Oakwood-1003</v>
          </cell>
        </row>
        <row r="679">
          <cell r="B679" t="str">
            <v>Oakwood1001</v>
          </cell>
          <cell r="C679" t="str">
            <v>Oakwood-1001</v>
          </cell>
        </row>
        <row r="680">
          <cell r="B680" t="str">
            <v>Oakwood914</v>
          </cell>
          <cell r="C680" t="str">
            <v>Oakwood-914</v>
          </cell>
        </row>
        <row r="681">
          <cell r="B681" t="str">
            <v>Oakwood913</v>
          </cell>
          <cell r="C681" t="str">
            <v>Oakwood-913</v>
          </cell>
        </row>
        <row r="682">
          <cell r="B682" t="str">
            <v>Oakwood912</v>
          </cell>
          <cell r="C682" t="str">
            <v>Oakwood-912</v>
          </cell>
        </row>
        <row r="683">
          <cell r="B683" t="str">
            <v>Oakwood911</v>
          </cell>
          <cell r="C683" t="str">
            <v>Oakwood-911</v>
          </cell>
        </row>
        <row r="684">
          <cell r="B684" t="str">
            <v>Oakwood909</v>
          </cell>
          <cell r="C684" t="str">
            <v>Oakwood-909</v>
          </cell>
        </row>
        <row r="685">
          <cell r="B685" t="str">
            <v>Rosewood1304</v>
          </cell>
          <cell r="C685" t="str">
            <v>Rosewood-1304</v>
          </cell>
        </row>
        <row r="686">
          <cell r="B686" t="str">
            <v>Oakwood810</v>
          </cell>
          <cell r="C686" t="str">
            <v>Oakwood-810</v>
          </cell>
        </row>
        <row r="687">
          <cell r="B687" t="str">
            <v>Oakwood806</v>
          </cell>
          <cell r="C687" t="str">
            <v>Oakwood-806</v>
          </cell>
        </row>
        <row r="688">
          <cell r="B688" t="str">
            <v>Oakwood701</v>
          </cell>
          <cell r="C688" t="str">
            <v>Oakwood-701</v>
          </cell>
        </row>
        <row r="689">
          <cell r="B689" t="str">
            <v>Oakwood1005</v>
          </cell>
          <cell r="C689" t="str">
            <v>Oakwood-1005</v>
          </cell>
        </row>
        <row r="690">
          <cell r="B690" t="str">
            <v>Oakwood1113</v>
          </cell>
          <cell r="C690" t="str">
            <v>Oakwood-1113</v>
          </cell>
        </row>
        <row r="691">
          <cell r="B691" t="str">
            <v>Orchid1007</v>
          </cell>
          <cell r="C691" t="str">
            <v>Orchid-1007</v>
          </cell>
        </row>
        <row r="692">
          <cell r="B692" t="str">
            <v>Greenotel1015</v>
          </cell>
          <cell r="C692" t="str">
            <v>Greenotel-1015</v>
          </cell>
        </row>
        <row r="693">
          <cell r="B693" t="str">
            <v>Greenotel915</v>
          </cell>
          <cell r="C693" t="str">
            <v>Greenotel-915</v>
          </cell>
        </row>
        <row r="694">
          <cell r="B694" t="str">
            <v>Greenotel815</v>
          </cell>
          <cell r="C694" t="str">
            <v>Greenotel-815</v>
          </cell>
        </row>
        <row r="695">
          <cell r="B695" t="str">
            <v>Oakwood1304</v>
          </cell>
          <cell r="C695" t="str">
            <v>Oakwood-1304</v>
          </cell>
        </row>
        <row r="696">
          <cell r="B696" t="str">
            <v>Oakwood1105</v>
          </cell>
          <cell r="C696" t="str">
            <v>Oakwood-1105</v>
          </cell>
        </row>
        <row r="697">
          <cell r="B697" t="str">
            <v>Oakwood1104</v>
          </cell>
          <cell r="C697" t="str">
            <v>Oakwood-1104</v>
          </cell>
        </row>
        <row r="698">
          <cell r="B698" t="str">
            <v>Orchid1104</v>
          </cell>
          <cell r="C698" t="str">
            <v>Orchid-1104</v>
          </cell>
        </row>
        <row r="699">
          <cell r="B699" t="str">
            <v>Rosewood1208</v>
          </cell>
          <cell r="C699" t="str">
            <v>Rosewood-1208</v>
          </cell>
        </row>
        <row r="700">
          <cell r="B700" t="str">
            <v>Oakwood1008</v>
          </cell>
          <cell r="C700" t="str">
            <v>Oakwood-1008</v>
          </cell>
        </row>
        <row r="701">
          <cell r="B701" t="str">
            <v>Oakwood1006</v>
          </cell>
          <cell r="C701" t="str">
            <v>Oakwood-1006</v>
          </cell>
        </row>
        <row r="702">
          <cell r="B702" t="str">
            <v>Oakwood1011</v>
          </cell>
          <cell r="C702" t="str">
            <v>Oakwood-1011</v>
          </cell>
        </row>
        <row r="703">
          <cell r="B703" t="str">
            <v>Oakwood1012</v>
          </cell>
          <cell r="C703" t="str">
            <v>Oakwood-1012</v>
          </cell>
        </row>
        <row r="704">
          <cell r="B704" t="str">
            <v>Oakwood1013</v>
          </cell>
          <cell r="C704" t="str">
            <v>Oakwood-1013</v>
          </cell>
        </row>
        <row r="705">
          <cell r="B705" t="str">
            <v>Oakwood1014</v>
          </cell>
          <cell r="C705" t="str">
            <v>Oakwood-1014</v>
          </cell>
        </row>
        <row r="706">
          <cell r="B706" t="str">
            <v>Oakwood1101</v>
          </cell>
          <cell r="C706" t="str">
            <v>Oakwood-1101</v>
          </cell>
        </row>
        <row r="707">
          <cell r="B707" t="str">
            <v>Caspia708
Beetel310</v>
          </cell>
          <cell r="C707" t="str">
            <v>Caspia-708
Beetel-310</v>
          </cell>
        </row>
        <row r="708">
          <cell r="B708" t="str">
            <v>Beetel1310</v>
          </cell>
          <cell r="C708" t="str">
            <v>Beetel-1310</v>
          </cell>
        </row>
        <row r="709">
          <cell r="B709" t="str">
            <v>Orchid503</v>
          </cell>
          <cell r="C709" t="str">
            <v>Orchid503</v>
          </cell>
        </row>
        <row r="710">
          <cell r="B710" t="str">
            <v>Caspia206</v>
          </cell>
          <cell r="C710" t="str">
            <v>Caspia206</v>
          </cell>
        </row>
        <row r="711">
          <cell r="B711" t="str">
            <v>Lotus606</v>
          </cell>
          <cell r="C711" t="str">
            <v>Lotus606</v>
          </cell>
        </row>
        <row r="712">
          <cell r="B712" t="str">
            <v>Orchid901</v>
          </cell>
          <cell r="C712" t="str">
            <v>Orchid901</v>
          </cell>
        </row>
        <row r="713">
          <cell r="B713" t="str">
            <v>Tulip1101</v>
          </cell>
          <cell r="C713" t="str">
            <v>Tulip1101</v>
          </cell>
        </row>
        <row r="714">
          <cell r="B714" t="str">
            <v>Tulip1406</v>
          </cell>
          <cell r="C714" t="str">
            <v>Tulip1406</v>
          </cell>
        </row>
        <row r="715">
          <cell r="B715" t="str">
            <v>Rosewood706</v>
          </cell>
          <cell r="C715" t="str">
            <v>Rosewood706</v>
          </cell>
        </row>
        <row r="716">
          <cell r="B716" t="str">
            <v>GreenotelshopG2</v>
          </cell>
          <cell r="C716" t="str">
            <v>GreenotelshopG2</v>
          </cell>
        </row>
        <row r="717">
          <cell r="B717" t="str">
            <v>Lotus102</v>
          </cell>
          <cell r="C717" t="str">
            <v>Lotus102</v>
          </cell>
        </row>
        <row r="718">
          <cell r="B718" t="str">
            <v>Lotus1302</v>
          </cell>
          <cell r="C718" t="str">
            <v>Lotus1302</v>
          </cell>
        </row>
        <row r="719">
          <cell r="B719" t="str">
            <v>GreenotelShopG9A</v>
          </cell>
          <cell r="C719" t="str">
            <v>GreenotelShopG9A</v>
          </cell>
        </row>
        <row r="720">
          <cell r="B720" t="str">
            <v>Tulip603</v>
          </cell>
          <cell r="C720" t="str">
            <v>Tulip603</v>
          </cell>
        </row>
        <row r="721">
          <cell r="B721" t="str">
            <v>GreenotelshopG2B</v>
          </cell>
          <cell r="C721" t="str">
            <v>GreenotelshopG2B</v>
          </cell>
        </row>
        <row r="722">
          <cell r="B722" t="str">
            <v>Beetel403</v>
          </cell>
          <cell r="C722" t="str">
            <v>Beetel403</v>
          </cell>
        </row>
        <row r="723">
          <cell r="B723" t="str">
            <v>Orchid804</v>
          </cell>
          <cell r="C723" t="str">
            <v>Orchid804</v>
          </cell>
        </row>
        <row r="724">
          <cell r="B724" t="str">
            <v>Iris203</v>
          </cell>
          <cell r="C724" t="str">
            <v>Iris203</v>
          </cell>
        </row>
        <row r="725">
          <cell r="B725" t="str">
            <v>Oakwood604</v>
          </cell>
          <cell r="C725" t="str">
            <v>Oakwood604</v>
          </cell>
        </row>
        <row r="726">
          <cell r="B726" t="str">
            <v>Greenotel102</v>
          </cell>
          <cell r="C726" t="str">
            <v>Greenotel102</v>
          </cell>
        </row>
        <row r="727">
          <cell r="B727" t="str">
            <v>Beetel201</v>
          </cell>
          <cell r="C727" t="str">
            <v>Beetel201</v>
          </cell>
        </row>
        <row r="728">
          <cell r="B728" t="str">
            <v>GreenotelshopG16</v>
          </cell>
          <cell r="C728" t="str">
            <v>GreenotelshopG16</v>
          </cell>
        </row>
        <row r="729">
          <cell r="B729" t="str">
            <v>Caspia1105</v>
          </cell>
          <cell r="C729" t="str">
            <v>Caspia1105</v>
          </cell>
        </row>
        <row r="730">
          <cell r="B730" t="str">
            <v>Caspia302</v>
          </cell>
          <cell r="C730" t="str">
            <v>Caspia302</v>
          </cell>
        </row>
        <row r="731">
          <cell r="B731" t="str">
            <v>IRIS903</v>
          </cell>
          <cell r="C731" t="str">
            <v>IRIS903</v>
          </cell>
        </row>
        <row r="732">
          <cell r="B732" t="str">
            <v>Rosewood302</v>
          </cell>
          <cell r="C732" t="str">
            <v>Rosewood302</v>
          </cell>
        </row>
        <row r="733">
          <cell r="B733" t="str">
            <v>Tulip906</v>
          </cell>
          <cell r="C733" t="str">
            <v>Tulip906</v>
          </cell>
        </row>
        <row r="734">
          <cell r="B734" t="str">
            <v>Rosewood502A</v>
          </cell>
          <cell r="C734" t="str">
            <v>Rosewood502A</v>
          </cell>
        </row>
        <row r="735">
          <cell r="B735" t="str">
            <v>Greenotel1104</v>
          </cell>
          <cell r="C735" t="str">
            <v>Greenotel1104</v>
          </cell>
        </row>
        <row r="736">
          <cell r="B736" t="str">
            <v>Orchid606</v>
          </cell>
          <cell r="C736" t="str">
            <v>Orchid606</v>
          </cell>
        </row>
        <row r="737">
          <cell r="B737" t="str">
            <v>Tulip1109</v>
          </cell>
          <cell r="C737" t="str">
            <v>Tulip1109</v>
          </cell>
        </row>
        <row r="738">
          <cell r="B738" t="str">
            <v>Greenotel302</v>
          </cell>
          <cell r="C738" t="str">
            <v>Greenotel302</v>
          </cell>
        </row>
        <row r="739">
          <cell r="B739" t="str">
            <v>Tulip503</v>
          </cell>
          <cell r="C739" t="str">
            <v>Tulip503</v>
          </cell>
        </row>
        <row r="740">
          <cell r="B740" t="str">
            <v>Tulip805</v>
          </cell>
          <cell r="C740" t="str">
            <v>Tulip805</v>
          </cell>
        </row>
        <row r="741">
          <cell r="B741" t="str">
            <v>Caspia906</v>
          </cell>
          <cell r="C741" t="str">
            <v>Caspia906</v>
          </cell>
        </row>
        <row r="742">
          <cell r="B742" t="str">
            <v>Greenotel604</v>
          </cell>
          <cell r="C742" t="str">
            <v>Greenotel604</v>
          </cell>
        </row>
        <row r="743">
          <cell r="B743" t="str">
            <v>Oakwood502</v>
          </cell>
          <cell r="C743" t="str">
            <v>Oakwood502</v>
          </cell>
        </row>
        <row r="744">
          <cell r="B744" t="str">
            <v>Tulip404</v>
          </cell>
          <cell r="C744" t="str">
            <v>Tulip404</v>
          </cell>
        </row>
        <row r="745">
          <cell r="B745" t="str">
            <v>Lotus402</v>
          </cell>
          <cell r="C745" t="str">
            <v>Lotus402</v>
          </cell>
        </row>
        <row r="746">
          <cell r="B746" t="str">
            <v>Rosewood404</v>
          </cell>
          <cell r="C746" t="str">
            <v>Rosewood404</v>
          </cell>
        </row>
        <row r="747">
          <cell r="B747" t="str">
            <v>Lotus107</v>
          </cell>
          <cell r="C747" t="str">
            <v>Lotus107</v>
          </cell>
        </row>
        <row r="748">
          <cell r="B748" t="str">
            <v>Tulip1110</v>
          </cell>
          <cell r="C748" t="str">
            <v>Tulip1110</v>
          </cell>
        </row>
        <row r="749">
          <cell r="B749" t="str">
            <v>Tulip1008</v>
          </cell>
          <cell r="C749" t="str">
            <v>Tulip1008</v>
          </cell>
        </row>
        <row r="750">
          <cell r="B750" t="str">
            <v>Iris1103</v>
          </cell>
          <cell r="C750" t="str">
            <v>Iris1103</v>
          </cell>
        </row>
        <row r="751">
          <cell r="B751" t="str">
            <v>Caspia405</v>
          </cell>
          <cell r="C751" t="str">
            <v>Caspia405</v>
          </cell>
        </row>
        <row r="752">
          <cell r="B752" t="str">
            <v>Tulip108</v>
          </cell>
          <cell r="C752" t="str">
            <v>Tulip108</v>
          </cell>
        </row>
        <row r="753">
          <cell r="B753" t="str">
            <v>Beetel1001</v>
          </cell>
          <cell r="C753" t="str">
            <v>Beetel1001</v>
          </cell>
        </row>
        <row r="754">
          <cell r="B754" t="str">
            <v>Greenotel1106</v>
          </cell>
          <cell r="C754" t="str">
            <v>Greenotel1106</v>
          </cell>
        </row>
        <row r="755">
          <cell r="B755" t="str">
            <v>Greenotel1107</v>
          </cell>
          <cell r="C755" t="str">
            <v>Greenotel1107</v>
          </cell>
        </row>
        <row r="756">
          <cell r="B756" t="str">
            <v>Beetel408</v>
          </cell>
          <cell r="C756" t="str">
            <v>Beetel408</v>
          </cell>
        </row>
        <row r="757">
          <cell r="B757" t="str">
            <v>Rosewood703</v>
          </cell>
          <cell r="C757" t="str">
            <v>Rosewood703</v>
          </cell>
        </row>
        <row r="758">
          <cell r="B758" t="str">
            <v>Greenotel904</v>
          </cell>
          <cell r="C758" t="str">
            <v>Greenotel904</v>
          </cell>
        </row>
        <row r="759">
          <cell r="B759" t="str">
            <v>CASPIA1205</v>
          </cell>
          <cell r="C759" t="str">
            <v>CASPIA1205</v>
          </cell>
        </row>
        <row r="760">
          <cell r="B760" t="str">
            <v>Tulip409</v>
          </cell>
          <cell r="C760" t="str">
            <v>Tulip409</v>
          </cell>
        </row>
        <row r="761">
          <cell r="B761" t="str">
            <v>GreenotelLGF5</v>
          </cell>
          <cell r="C761" t="str">
            <v>GreenotelLGF5</v>
          </cell>
        </row>
        <row r="762">
          <cell r="B762" t="str">
            <v>Tulip1106</v>
          </cell>
          <cell r="C762" t="str">
            <v>Tulip1106</v>
          </cell>
        </row>
        <row r="763">
          <cell r="B763" t="str">
            <v>Orchid104</v>
          </cell>
          <cell r="C763" t="str">
            <v>Orchid104</v>
          </cell>
        </row>
        <row r="764">
          <cell r="B764" t="str">
            <v>Caspia607/Rosewood908</v>
          </cell>
          <cell r="C764" t="str">
            <v>Caspia607/Rosewood908</v>
          </cell>
        </row>
        <row r="765">
          <cell r="B765" t="str">
            <v>Iris1401</v>
          </cell>
          <cell r="C765" t="str">
            <v>Iris1401</v>
          </cell>
        </row>
        <row r="766">
          <cell r="B766" t="str">
            <v>IrisG08</v>
          </cell>
          <cell r="C766" t="str">
            <v>IrisG08</v>
          </cell>
        </row>
        <row r="767">
          <cell r="B767" t="str">
            <v>Beetel1107</v>
          </cell>
          <cell r="C767" t="str">
            <v>Beetel1107</v>
          </cell>
        </row>
        <row r="768">
          <cell r="B768" t="str">
            <v>Caspia604</v>
          </cell>
          <cell r="C768" t="str">
            <v>Caspia604</v>
          </cell>
        </row>
        <row r="769">
          <cell r="B769" t="str">
            <v>Beetel1205</v>
          </cell>
          <cell r="C769" t="str">
            <v>Beetel1205</v>
          </cell>
        </row>
        <row r="770">
          <cell r="B770" t="str">
            <v>Oakwood910</v>
          </cell>
          <cell r="C770" t="str">
            <v>Oakwood910</v>
          </cell>
        </row>
        <row r="771">
          <cell r="B771" t="str">
            <v>Oakwood201</v>
          </cell>
          <cell r="C771" t="str">
            <v>Oakwood201</v>
          </cell>
        </row>
        <row r="772">
          <cell r="B772" t="str">
            <v>Oakwood403</v>
          </cell>
          <cell r="C772" t="str">
            <v>Oakwood403</v>
          </cell>
        </row>
        <row r="773">
          <cell r="B773" t="str">
            <v>Greenotel612</v>
          </cell>
          <cell r="C773" t="str">
            <v>Greenotel612</v>
          </cell>
        </row>
        <row r="774">
          <cell r="B774" t="str">
            <v>Greenotel312</v>
          </cell>
          <cell r="C774" t="str">
            <v>Greenotel312</v>
          </cell>
        </row>
        <row r="775">
          <cell r="B775" t="str">
            <v>Greenotel108</v>
          </cell>
          <cell r="C775" t="str">
            <v>Greenotel108</v>
          </cell>
        </row>
        <row r="776">
          <cell r="B776" t="str">
            <v>Greenotel112</v>
          </cell>
          <cell r="C776" t="str">
            <v>Greenotel112</v>
          </cell>
        </row>
        <row r="777">
          <cell r="B777" t="str">
            <v>Greenotel114</v>
          </cell>
          <cell r="C777" t="str">
            <v>Greenotel114</v>
          </cell>
        </row>
        <row r="778">
          <cell r="B778" t="str">
            <v>OrchidG05</v>
          </cell>
          <cell r="C778" t="str">
            <v>OrchidG05</v>
          </cell>
        </row>
        <row r="779">
          <cell r="B779" t="str">
            <v>Tulip701</v>
          </cell>
          <cell r="C779" t="str">
            <v>Tulip701</v>
          </cell>
        </row>
        <row r="780">
          <cell r="B780" t="str">
            <v>Greenotel305</v>
          </cell>
          <cell r="C780" t="str">
            <v>Greenotel305</v>
          </cell>
        </row>
        <row r="781">
          <cell r="B781" t="str">
            <v>GreenotelLGF2A</v>
          </cell>
          <cell r="C781" t="str">
            <v>GreenotelLGF2A</v>
          </cell>
        </row>
        <row r="782">
          <cell r="B782" t="str">
            <v>Oakwood507</v>
          </cell>
          <cell r="C782" t="str">
            <v>Oakwood507</v>
          </cell>
        </row>
        <row r="783">
          <cell r="B783" t="str">
            <v>Rosewood405</v>
          </cell>
          <cell r="C783" t="str">
            <v>Rosewood405</v>
          </cell>
        </row>
        <row r="784">
          <cell r="B784" t="str">
            <v>Rosewood903</v>
          </cell>
          <cell r="C784" t="str">
            <v>Rosewood903</v>
          </cell>
        </row>
        <row r="785">
          <cell r="B785" t="str">
            <v>Greenotel804</v>
          </cell>
          <cell r="C785" t="str">
            <v>Greenotel804</v>
          </cell>
        </row>
        <row r="786">
          <cell r="B786" t="str">
            <v>Tulip810</v>
          </cell>
          <cell r="C786" t="str">
            <v>Tulip810</v>
          </cell>
        </row>
        <row r="787">
          <cell r="B787" t="str">
            <v>Tulip1407</v>
          </cell>
          <cell r="C787" t="str">
            <v>Tulip1407</v>
          </cell>
        </row>
        <row r="788">
          <cell r="B788" t="str">
            <v>Rosewood704</v>
          </cell>
          <cell r="C788" t="str">
            <v>Rosewood704</v>
          </cell>
        </row>
        <row r="789">
          <cell r="B789" t="str">
            <v>GreenotelLGF1A</v>
          </cell>
          <cell r="C789" t="str">
            <v>GreenotelLGF1A</v>
          </cell>
        </row>
        <row r="790">
          <cell r="B790" t="str">
            <v>Iris702</v>
          </cell>
          <cell r="C790" t="str">
            <v>Iris702</v>
          </cell>
        </row>
        <row r="791">
          <cell r="B791" t="str">
            <v>Oakwood1110</v>
          </cell>
          <cell r="C791" t="str">
            <v>Oakwood1110</v>
          </cell>
        </row>
        <row r="792">
          <cell r="B792" t="str">
            <v>Orchid701</v>
          </cell>
          <cell r="C792" t="str">
            <v>Orchid701</v>
          </cell>
        </row>
        <row r="793">
          <cell r="B793" t="str">
            <v>Rosewood802</v>
          </cell>
          <cell r="C793" t="str">
            <v>Rosewood802</v>
          </cell>
        </row>
        <row r="794">
          <cell r="B794" t="str">
            <v>Rosewood907</v>
          </cell>
          <cell r="C794" t="str">
            <v>Rosewood907</v>
          </cell>
        </row>
        <row r="795">
          <cell r="B795" t="str">
            <v>Rosewood908</v>
          </cell>
          <cell r="C795" t="str">
            <v>Rosewood908</v>
          </cell>
        </row>
        <row r="796">
          <cell r="B796" t="str">
            <v>LOTUS801/Orchid801</v>
          </cell>
          <cell r="C796" t="str">
            <v>LOTUS801/Orchid801</v>
          </cell>
        </row>
        <row r="797">
          <cell r="B797" t="str">
            <v>Rosewood508</v>
          </cell>
          <cell r="C797" t="str">
            <v>Rosewood508</v>
          </cell>
        </row>
        <row r="798">
          <cell r="B798" t="str">
            <v>Caspia602</v>
          </cell>
          <cell r="C798" t="str">
            <v>Caspia602</v>
          </cell>
        </row>
        <row r="799">
          <cell r="B799" t="str">
            <v>Rosewood807
Rosewood808</v>
          </cell>
          <cell r="C799" t="str">
            <v>Rosewood807
Rosewood808</v>
          </cell>
        </row>
        <row r="800">
          <cell r="B800" t="str">
            <v>Oakwood710</v>
          </cell>
          <cell r="C800" t="str">
            <v>Oakwood710</v>
          </cell>
        </row>
        <row r="801">
          <cell r="B801" t="str">
            <v>Beetel1206</v>
          </cell>
          <cell r="C801" t="str">
            <v>Beetel1206</v>
          </cell>
        </row>
        <row r="802">
          <cell r="B802" t="str">
            <v>Lotus402</v>
          </cell>
          <cell r="C802" t="str">
            <v>Lotus402</v>
          </cell>
        </row>
        <row r="803">
          <cell r="B803" t="str">
            <v>Caspia1307</v>
          </cell>
          <cell r="C803" t="str">
            <v>Caspia1307</v>
          </cell>
        </row>
        <row r="804">
          <cell r="B804" t="str">
            <v>Greenotel107</v>
          </cell>
          <cell r="C804" t="str">
            <v>Greenotel107</v>
          </cell>
        </row>
        <row r="805">
          <cell r="B805" t="str">
            <v>BeetelG05</v>
          </cell>
          <cell r="C805" t="str">
            <v>BeetelG05</v>
          </cell>
        </row>
        <row r="806">
          <cell r="B806" t="str">
            <v>Beetel410</v>
          </cell>
          <cell r="C806" t="str">
            <v>Beetel410</v>
          </cell>
        </row>
        <row r="807">
          <cell r="B807" t="str">
            <v>Caspia605</v>
          </cell>
          <cell r="C807" t="str">
            <v>Caspia605</v>
          </cell>
        </row>
        <row r="808">
          <cell r="B808" t="str">
            <v>Rosewood308</v>
          </cell>
          <cell r="C808" t="str">
            <v>Rosewood308</v>
          </cell>
        </row>
        <row r="809">
          <cell r="B809" t="str">
            <v>Oakwood708</v>
          </cell>
          <cell r="C809" t="str">
            <v>Oakwood708</v>
          </cell>
        </row>
        <row r="810">
          <cell r="B810" t="str">
            <v>Oakwood301Oakwood302</v>
          </cell>
          <cell r="C810" t="str">
            <v>Oakwood301Oakwood302</v>
          </cell>
        </row>
        <row r="811">
          <cell r="B811" t="str">
            <v>GreenotelShopG12A</v>
          </cell>
          <cell r="C811" t="str">
            <v>GreenotelShopG12A</v>
          </cell>
        </row>
        <row r="812">
          <cell r="B812" t="str">
            <v>Orchid607</v>
          </cell>
          <cell r="C812" t="str">
            <v>Orchid607</v>
          </cell>
        </row>
        <row r="813">
          <cell r="B813" t="str">
            <v>Orchid505</v>
          </cell>
          <cell r="C813" t="str">
            <v>Orchid505</v>
          </cell>
        </row>
        <row r="814">
          <cell r="B814" t="str">
            <v>Oakwood901</v>
          </cell>
          <cell r="C814" t="str">
            <v>Oakwood901</v>
          </cell>
        </row>
        <row r="815">
          <cell r="B815" t="str">
            <v>Greenotel802</v>
          </cell>
          <cell r="C815" t="str">
            <v>Greenotel802</v>
          </cell>
        </row>
        <row r="816">
          <cell r="B816" t="str">
            <v>Rosewood102</v>
          </cell>
          <cell r="C816" t="str">
            <v>Rosewood102</v>
          </cell>
        </row>
        <row r="817">
          <cell r="B817" t="str">
            <v>Oakwood608</v>
          </cell>
          <cell r="C817" t="str">
            <v>Oakwood608</v>
          </cell>
        </row>
        <row r="818">
          <cell r="B818" t="str">
            <v>Tulip1005</v>
          </cell>
          <cell r="C818" t="str">
            <v>Tulip1005</v>
          </cell>
        </row>
        <row r="819">
          <cell r="B819" t="str">
            <v>Rosewood402</v>
          </cell>
          <cell r="C819" t="str">
            <v>Rosewood402</v>
          </cell>
        </row>
        <row r="820">
          <cell r="B820" t="str">
            <v>Rosewood1001Oakwood103</v>
          </cell>
          <cell r="C820" t="str">
            <v>Rosewood1001Oakwood103</v>
          </cell>
        </row>
        <row r="821">
          <cell r="B821" t="str">
            <v>Rosewood1101Oakwood203</v>
          </cell>
          <cell r="C821" t="str">
            <v>Rosewood1101Oakwood203</v>
          </cell>
        </row>
        <row r="822">
          <cell r="B822" t="str">
            <v>Iris704</v>
          </cell>
          <cell r="C822" t="str">
            <v>Iris704</v>
          </cell>
        </row>
        <row r="823">
          <cell r="B823" t="str">
            <v>Beetel808</v>
          </cell>
          <cell r="C823" t="str">
            <v>Beetel808</v>
          </cell>
        </row>
        <row r="824">
          <cell r="B824" t="str">
            <v>GreenotelG15</v>
          </cell>
          <cell r="C824" t="str">
            <v>GreenotelG15</v>
          </cell>
        </row>
        <row r="825">
          <cell r="B825" t="str">
            <v>Beetel1208</v>
          </cell>
          <cell r="C825" t="str">
            <v>Beetel1208</v>
          </cell>
        </row>
        <row r="826">
          <cell r="B826" t="str">
            <v>Oakwood103</v>
          </cell>
          <cell r="C826" t="str">
            <v>Oakwood103</v>
          </cell>
        </row>
        <row r="827">
          <cell r="B827" t="str">
            <v>Rosewood501</v>
          </cell>
          <cell r="C827" t="str">
            <v>Rosewood501</v>
          </cell>
        </row>
        <row r="828">
          <cell r="B828" t="str">
            <v>Oakwood510</v>
          </cell>
          <cell r="C828" t="str">
            <v>Oakwood510</v>
          </cell>
        </row>
        <row r="829">
          <cell r="B829" t="str">
            <v>Greenotel1110</v>
          </cell>
          <cell r="C829" t="str">
            <v>Greenotel1110</v>
          </cell>
        </row>
        <row r="830">
          <cell r="B830" t="str">
            <v>Beetel607</v>
          </cell>
          <cell r="C830" t="str">
            <v>Beetel607</v>
          </cell>
        </row>
        <row r="831">
          <cell r="B831" t="str">
            <v>TulipG03</v>
          </cell>
          <cell r="C831" t="str">
            <v>TulipG03</v>
          </cell>
        </row>
        <row r="832">
          <cell r="B832" t="str">
            <v>Greenotel504</v>
          </cell>
          <cell r="C832" t="str">
            <v>Greenotel504</v>
          </cell>
        </row>
        <row r="833">
          <cell r="B833" t="str">
            <v>Greenotel708</v>
          </cell>
          <cell r="C833" t="str">
            <v>Greenotel708</v>
          </cell>
        </row>
        <row r="834">
          <cell r="B834" t="str">
            <v>Greenotel503</v>
          </cell>
          <cell r="C834" t="str">
            <v>Greenotel503</v>
          </cell>
        </row>
        <row r="835">
          <cell r="B835" t="str">
            <v>Greenotel603</v>
          </cell>
          <cell r="C835" t="str">
            <v>Greenotel603</v>
          </cell>
        </row>
        <row r="836">
          <cell r="B836" t="str">
            <v>Beetel910</v>
          </cell>
          <cell r="C836" t="str">
            <v>Beetel910</v>
          </cell>
        </row>
        <row r="837">
          <cell r="B837" t="str">
            <v>Oakwood107</v>
          </cell>
          <cell r="C837" t="str">
            <v>Oakwood107</v>
          </cell>
        </row>
        <row r="838">
          <cell r="B838" t="str">
            <v>Greenotel813</v>
          </cell>
          <cell r="C838" t="str">
            <v>Greenotel813</v>
          </cell>
        </row>
        <row r="839">
          <cell r="B839" t="str">
            <v>Oakwood209</v>
          </cell>
          <cell r="C839" t="str">
            <v>Oakwood209</v>
          </cell>
        </row>
        <row r="840">
          <cell r="B840" t="str">
            <v>IRIS1102</v>
          </cell>
          <cell r="C840" t="str">
            <v>IRIS1102</v>
          </cell>
        </row>
        <row r="841">
          <cell r="B841" t="str">
            <v>Oakwood208</v>
          </cell>
          <cell r="C841" t="str">
            <v>Oakwood208</v>
          </cell>
        </row>
        <row r="842">
          <cell r="B842" t="str">
            <v>Caspia101</v>
          </cell>
          <cell r="C842" t="str">
            <v>Caspia101</v>
          </cell>
        </row>
        <row r="843">
          <cell r="B843" t="str">
            <v>Greenotel212</v>
          </cell>
          <cell r="C843" t="str">
            <v>Greenotel212</v>
          </cell>
        </row>
        <row r="844">
          <cell r="B844" t="str">
            <v>Oakwood406</v>
          </cell>
          <cell r="C844" t="str">
            <v>Oakwood406</v>
          </cell>
        </row>
        <row r="845">
          <cell r="B845" t="str">
            <v>Tulip206</v>
          </cell>
          <cell r="C845" t="str">
            <v>Tulip206</v>
          </cell>
        </row>
        <row r="846">
          <cell r="B846" t="str">
            <v>Beetel308</v>
          </cell>
          <cell r="C846" t="str">
            <v>Beetel308</v>
          </cell>
        </row>
        <row r="847">
          <cell r="B847" t="str">
            <v>IRIS1206</v>
          </cell>
          <cell r="C847" t="str">
            <v>IRIS1206</v>
          </cell>
        </row>
        <row r="848">
          <cell r="B848" t="str">
            <v>Lotus404</v>
          </cell>
          <cell r="C848" t="str">
            <v>Lotus404</v>
          </cell>
        </row>
        <row r="849">
          <cell r="B849" t="str">
            <v>CaspiaG06</v>
          </cell>
          <cell r="C849" t="str">
            <v>CaspiaG06</v>
          </cell>
        </row>
        <row r="850">
          <cell r="B850" t="str">
            <v>Lotus204</v>
          </cell>
          <cell r="C850" t="str">
            <v>Lotus204</v>
          </cell>
        </row>
        <row r="851">
          <cell r="B851" t="str">
            <v>Lotus304</v>
          </cell>
          <cell r="C851" t="str">
            <v>Lotus304</v>
          </cell>
        </row>
        <row r="852">
          <cell r="B852" t="str">
            <v>Tulip508</v>
          </cell>
          <cell r="C852" t="str">
            <v>Tulip508</v>
          </cell>
        </row>
        <row r="853">
          <cell r="B853" t="str">
            <v>Rosewood205</v>
          </cell>
          <cell r="C853" t="str">
            <v>Rosewood205</v>
          </cell>
        </row>
        <row r="854">
          <cell r="B854" t="str">
            <v>Lotus807</v>
          </cell>
          <cell r="C854" t="str">
            <v>Lotus807</v>
          </cell>
        </row>
        <row r="855">
          <cell r="B855" t="str">
            <v>Caspia107</v>
          </cell>
          <cell r="C855" t="str">
            <v>Caspia107</v>
          </cell>
        </row>
        <row r="856">
          <cell r="B856" t="str">
            <v>GreenotelG17</v>
          </cell>
          <cell r="C856" t="str">
            <v>GreenotelG17</v>
          </cell>
        </row>
        <row r="857">
          <cell r="B857" t="str">
            <v>Tulip407</v>
          </cell>
          <cell r="C857" t="str">
            <v>Tulip407</v>
          </cell>
        </row>
        <row r="858">
          <cell r="B858" t="str">
            <v>Greenotel109</v>
          </cell>
          <cell r="C858" t="str">
            <v>Greenotel109</v>
          </cell>
        </row>
        <row r="859">
          <cell r="B859" t="str">
            <v>Greenotel211</v>
          </cell>
          <cell r="C859" t="str">
            <v>Greenotel211</v>
          </cell>
        </row>
        <row r="860">
          <cell r="B860" t="str">
            <v>Greenotel411</v>
          </cell>
          <cell r="C860" t="str">
            <v>Greenotel411</v>
          </cell>
        </row>
        <row r="861">
          <cell r="B861" t="str">
            <v>Greenotel313</v>
          </cell>
          <cell r="C861" t="str">
            <v>Greenotel313</v>
          </cell>
        </row>
        <row r="862">
          <cell r="B862" t="str">
            <v>Greenotel314</v>
          </cell>
          <cell r="C862" t="str">
            <v>Greenotel314</v>
          </cell>
        </row>
        <row r="863">
          <cell r="B863" t="str">
            <v>Greenotel512</v>
          </cell>
          <cell r="C863" t="str">
            <v>Greenotel512</v>
          </cell>
        </row>
        <row r="864">
          <cell r="B864" t="str">
            <v>Greenotel513</v>
          </cell>
          <cell r="C864" t="str">
            <v>Greenotel513</v>
          </cell>
        </row>
        <row r="865">
          <cell r="B865" t="str">
            <v>Greenotel914</v>
          </cell>
          <cell r="C865" t="str">
            <v>Greenotel914</v>
          </cell>
        </row>
        <row r="866">
          <cell r="B866" t="str">
            <v>Greenotel1014</v>
          </cell>
          <cell r="C866" t="str">
            <v>Greenotel1014</v>
          </cell>
        </row>
        <row r="867">
          <cell r="B867" t="str">
            <v>IRIS106</v>
          </cell>
          <cell r="C867" t="str">
            <v>IRIS106</v>
          </cell>
        </row>
        <row r="868">
          <cell r="B868" t="str">
            <v>oakwood801 &amp; 802</v>
          </cell>
          <cell r="C868" t="str">
            <v>oakwood801 &amp; 802</v>
          </cell>
        </row>
        <row r="869">
          <cell r="B869" t="str">
            <v>oakwood208</v>
          </cell>
          <cell r="C869" t="str">
            <v>oakwood208</v>
          </cell>
        </row>
        <row r="870">
          <cell r="B870" t="str">
            <v>Orchid505</v>
          </cell>
          <cell r="C870" t="str">
            <v>Orchid505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skca01@gmail.com" TargetMode="External"/><Relationship Id="rId299" Type="http://schemas.openxmlformats.org/officeDocument/2006/relationships/hyperlink" Target="mailto:skchopra@fecgroup.co.in" TargetMode="External"/><Relationship Id="rId21" Type="http://schemas.openxmlformats.org/officeDocument/2006/relationships/hyperlink" Target="mailto:shivam_titan@yahoo.com" TargetMode="External"/><Relationship Id="rId63" Type="http://schemas.openxmlformats.org/officeDocument/2006/relationships/hyperlink" Target="mailto:atulsharma24170@yahoo.com" TargetMode="External"/><Relationship Id="rId159" Type="http://schemas.openxmlformats.org/officeDocument/2006/relationships/hyperlink" Target="mailto:parmarsarjeet56@gmail.com" TargetMode="External"/><Relationship Id="rId324" Type="http://schemas.openxmlformats.org/officeDocument/2006/relationships/hyperlink" Target="mailto:spconst@gmail.com" TargetMode="External"/><Relationship Id="rId366" Type="http://schemas.openxmlformats.org/officeDocument/2006/relationships/hyperlink" Target="mailto:varsha.prabhat@hotmail.com" TargetMode="External"/><Relationship Id="rId170" Type="http://schemas.openxmlformats.org/officeDocument/2006/relationships/hyperlink" Target="mailto:shalu_beta@rediffmail.com" TargetMode="External"/><Relationship Id="rId226" Type="http://schemas.openxmlformats.org/officeDocument/2006/relationships/hyperlink" Target="mailto:bkbhaskarkumar5@gmail.com" TargetMode="External"/><Relationship Id="rId268" Type="http://schemas.openxmlformats.org/officeDocument/2006/relationships/hyperlink" Target="mailto:vinay.mishra@jubilantconsumer.com" TargetMode="External"/><Relationship Id="rId32" Type="http://schemas.openxmlformats.org/officeDocument/2006/relationships/hyperlink" Target="mailto:anurag.verma@gmail.com" TargetMode="External"/><Relationship Id="rId74" Type="http://schemas.openxmlformats.org/officeDocument/2006/relationships/hyperlink" Target="mailto:rakeshtiwarime04@gmail.com" TargetMode="External"/><Relationship Id="rId128" Type="http://schemas.openxmlformats.org/officeDocument/2006/relationships/hyperlink" Target="mailto:email2aamit@gmail.com" TargetMode="External"/><Relationship Id="rId335" Type="http://schemas.openxmlformats.org/officeDocument/2006/relationships/hyperlink" Target="mailto:spconst@gmail.com" TargetMode="External"/><Relationship Id="rId377" Type="http://schemas.openxmlformats.org/officeDocument/2006/relationships/hyperlink" Target="mailto:shubham.g.gupta2207@gmail.com" TargetMode="External"/><Relationship Id="rId5" Type="http://schemas.openxmlformats.org/officeDocument/2006/relationships/hyperlink" Target="mailto:akashjain_co@yahoo.co.in" TargetMode="External"/><Relationship Id="rId181" Type="http://schemas.openxmlformats.org/officeDocument/2006/relationships/hyperlink" Target="mailto:azadperiwal@yahoo.com" TargetMode="External"/><Relationship Id="rId237" Type="http://schemas.openxmlformats.org/officeDocument/2006/relationships/hyperlink" Target="mailto:tantuj.s@gmail.com" TargetMode="External"/><Relationship Id="rId402" Type="http://schemas.openxmlformats.org/officeDocument/2006/relationships/hyperlink" Target="mailto:lohmarajay@gmail.com" TargetMode="External"/><Relationship Id="rId279" Type="http://schemas.openxmlformats.org/officeDocument/2006/relationships/hyperlink" Target="mailto:yatin.gandhi.vit@gmail.com" TargetMode="External"/><Relationship Id="rId43" Type="http://schemas.openxmlformats.org/officeDocument/2006/relationships/hyperlink" Target="mailto:anup.rewa.it@gmail.com" TargetMode="External"/><Relationship Id="rId139" Type="http://schemas.openxmlformats.org/officeDocument/2006/relationships/hyperlink" Target="mailto:megssareen@gmail.com" TargetMode="External"/><Relationship Id="rId290" Type="http://schemas.openxmlformats.org/officeDocument/2006/relationships/hyperlink" Target="mailto:skchopra@fecgroup.co.in" TargetMode="External"/><Relationship Id="rId304" Type="http://schemas.openxmlformats.org/officeDocument/2006/relationships/hyperlink" Target="mailto:spconst@gmail.com" TargetMode="External"/><Relationship Id="rId346" Type="http://schemas.openxmlformats.org/officeDocument/2006/relationships/hyperlink" Target="mailto:fayazkanjwal@rediffmai.com" TargetMode="External"/><Relationship Id="rId388" Type="http://schemas.openxmlformats.org/officeDocument/2006/relationships/hyperlink" Target="mailto:pant196995.kcp@gmail.com" TargetMode="External"/><Relationship Id="rId85" Type="http://schemas.openxmlformats.org/officeDocument/2006/relationships/hyperlink" Target="mailto:beenasengar02@gmail.com" TargetMode="External"/><Relationship Id="rId150" Type="http://schemas.openxmlformats.org/officeDocument/2006/relationships/hyperlink" Target="mailto:prakash.patel9487@gmail.com" TargetMode="External"/><Relationship Id="rId192" Type="http://schemas.openxmlformats.org/officeDocument/2006/relationships/hyperlink" Target="mailto:pravasi.bhushan@gmail.com" TargetMode="External"/><Relationship Id="rId206" Type="http://schemas.openxmlformats.org/officeDocument/2006/relationships/hyperlink" Target="mailto:sohanmudgal1983@gmail.com" TargetMode="External"/><Relationship Id="rId413" Type="http://schemas.openxmlformats.org/officeDocument/2006/relationships/hyperlink" Target="mailto:drpramodkumarraman@gmail.com" TargetMode="External"/><Relationship Id="rId248" Type="http://schemas.openxmlformats.org/officeDocument/2006/relationships/hyperlink" Target="mailto:sunil_kapoor89@yahoo.com" TargetMode="External"/><Relationship Id="rId12" Type="http://schemas.openxmlformats.org/officeDocument/2006/relationships/hyperlink" Target="mailto:preetiaggarwal.ca@gmail.com" TargetMode="External"/><Relationship Id="rId108" Type="http://schemas.openxmlformats.org/officeDocument/2006/relationships/hyperlink" Target="mailto:anilanaysharma@gmail.com" TargetMode="External"/><Relationship Id="rId315" Type="http://schemas.openxmlformats.org/officeDocument/2006/relationships/hyperlink" Target="mailto:spconst@gmail.com" TargetMode="External"/><Relationship Id="rId357" Type="http://schemas.openxmlformats.org/officeDocument/2006/relationships/hyperlink" Target="mailto:saleemkhan638220@gmail.com" TargetMode="External"/><Relationship Id="rId54" Type="http://schemas.openxmlformats.org/officeDocument/2006/relationships/hyperlink" Target="mailto:hariom.mangal@gmail.com" TargetMode="External"/><Relationship Id="rId96" Type="http://schemas.openxmlformats.org/officeDocument/2006/relationships/hyperlink" Target="mailto:virenshankhla@gmail.com" TargetMode="External"/><Relationship Id="rId161" Type="http://schemas.openxmlformats.org/officeDocument/2006/relationships/hyperlink" Target="mailto:shyamlal124b@gmail.com" TargetMode="External"/><Relationship Id="rId217" Type="http://schemas.openxmlformats.org/officeDocument/2006/relationships/hyperlink" Target="mailto:ishitasingh99999@gmail.com" TargetMode="External"/><Relationship Id="rId399" Type="http://schemas.openxmlformats.org/officeDocument/2006/relationships/hyperlink" Target="mailto:satveernagar1973@gmail.com" TargetMode="External"/><Relationship Id="rId259" Type="http://schemas.openxmlformats.org/officeDocument/2006/relationships/hyperlink" Target="mailto:premkumarbhardwaj@hotmail.com" TargetMode="External"/><Relationship Id="rId23" Type="http://schemas.openxmlformats.org/officeDocument/2006/relationships/hyperlink" Target="mailto:sunny.kant.kumar@gmail.com" TargetMode="External"/><Relationship Id="rId119" Type="http://schemas.openxmlformats.org/officeDocument/2006/relationships/hyperlink" Target="mailto:ssipl@technogroupcompanies.com" TargetMode="External"/><Relationship Id="rId270" Type="http://schemas.openxmlformats.org/officeDocument/2006/relationships/hyperlink" Target="mailto:ranjanbharti@gmail.com" TargetMode="External"/><Relationship Id="rId326" Type="http://schemas.openxmlformats.org/officeDocument/2006/relationships/hyperlink" Target="mailto:spconst@gmail.com" TargetMode="External"/><Relationship Id="rId65" Type="http://schemas.openxmlformats.org/officeDocument/2006/relationships/hyperlink" Target="mailto:vipulagarwal38@yahoo.in" TargetMode="External"/><Relationship Id="rId130" Type="http://schemas.openxmlformats.org/officeDocument/2006/relationships/hyperlink" Target="mailto:advocate.sanjeevkumar03@gmail.com" TargetMode="External"/><Relationship Id="rId368" Type="http://schemas.openxmlformats.org/officeDocument/2006/relationships/hyperlink" Target="mailto:sbajaj17@gmail.com" TargetMode="External"/><Relationship Id="rId172" Type="http://schemas.openxmlformats.org/officeDocument/2006/relationships/hyperlink" Target="mailto:ashwanipathak84@gmail.com" TargetMode="External"/><Relationship Id="rId228" Type="http://schemas.openxmlformats.org/officeDocument/2006/relationships/hyperlink" Target="mailto:dobhalkishor06@gmail.com" TargetMode="External"/><Relationship Id="rId281" Type="http://schemas.openxmlformats.org/officeDocument/2006/relationships/hyperlink" Target="mailto:jkminfracon@gmail.com" TargetMode="External"/><Relationship Id="rId337" Type="http://schemas.openxmlformats.org/officeDocument/2006/relationships/hyperlink" Target="mailto:spconst@gmail.com" TargetMode="External"/><Relationship Id="rId34" Type="http://schemas.openxmlformats.org/officeDocument/2006/relationships/hyperlink" Target="mailto:tushar.2610@gmail.com" TargetMode="External"/><Relationship Id="rId76" Type="http://schemas.openxmlformats.org/officeDocument/2006/relationships/hyperlink" Target="mailto:tanuj.cs@gmail.com" TargetMode="External"/><Relationship Id="rId141" Type="http://schemas.openxmlformats.org/officeDocument/2006/relationships/hyperlink" Target="mailto:nitinpsrana@gmail.com" TargetMode="External"/><Relationship Id="rId379" Type="http://schemas.openxmlformats.org/officeDocument/2006/relationships/hyperlink" Target="mailto:pramodsingh15969@gmail.com" TargetMode="External"/><Relationship Id="rId7" Type="http://schemas.openxmlformats.org/officeDocument/2006/relationships/hyperlink" Target="mailto:visheshmitruka71@gmail.com" TargetMode="External"/><Relationship Id="rId183" Type="http://schemas.openxmlformats.org/officeDocument/2006/relationships/hyperlink" Target="mailto:nitinkks@gmail.com" TargetMode="External"/><Relationship Id="rId239" Type="http://schemas.openxmlformats.org/officeDocument/2006/relationships/hyperlink" Target="mailto:vkagarwa2000@yahoo.com" TargetMode="External"/><Relationship Id="rId390" Type="http://schemas.openxmlformats.org/officeDocument/2006/relationships/hyperlink" Target="mailto:cma.manishdubey@gmail.com" TargetMode="External"/><Relationship Id="rId404" Type="http://schemas.openxmlformats.org/officeDocument/2006/relationships/hyperlink" Target="mailto:sagirahmed250@gmail.com" TargetMode="External"/><Relationship Id="rId250" Type="http://schemas.openxmlformats.org/officeDocument/2006/relationships/hyperlink" Target="mailto:getamitonline@gmail.com" TargetMode="External"/><Relationship Id="rId292" Type="http://schemas.openxmlformats.org/officeDocument/2006/relationships/hyperlink" Target="mailto:skchopra@fecgroup.co.in" TargetMode="External"/><Relationship Id="rId306" Type="http://schemas.openxmlformats.org/officeDocument/2006/relationships/hyperlink" Target="mailto:spconst@gmail.com" TargetMode="External"/><Relationship Id="rId45" Type="http://schemas.openxmlformats.org/officeDocument/2006/relationships/hyperlink" Target="mailto:sp_yadav_14@yahoo.co.in" TargetMode="External"/><Relationship Id="rId87" Type="http://schemas.openxmlformats.org/officeDocument/2006/relationships/hyperlink" Target="mailto:patnaik.subhashree@gmail.com%20and%20sharma.vishnu" TargetMode="External"/><Relationship Id="rId110" Type="http://schemas.openxmlformats.org/officeDocument/2006/relationships/hyperlink" Target="mailto:anand.mukund23@gmail.com" TargetMode="External"/><Relationship Id="rId348" Type="http://schemas.openxmlformats.org/officeDocument/2006/relationships/hyperlink" Target="mailto:nisar.jan1948@gmail.com" TargetMode="External"/><Relationship Id="rId152" Type="http://schemas.openxmlformats.org/officeDocument/2006/relationships/hyperlink" Target="mailto:rakesh.harit@gmail.com" TargetMode="External"/><Relationship Id="rId194" Type="http://schemas.openxmlformats.org/officeDocument/2006/relationships/hyperlink" Target="mailto:vicky_rnd@yahoo.com" TargetMode="External"/><Relationship Id="rId208" Type="http://schemas.openxmlformats.org/officeDocument/2006/relationships/hyperlink" Target="mailto:rajiv.indolia@vvdntech.in" TargetMode="External"/><Relationship Id="rId415" Type="http://schemas.openxmlformats.org/officeDocument/2006/relationships/hyperlink" Target="mailto:vijayvergiyaanjana@gmail.com" TargetMode="External"/><Relationship Id="rId261" Type="http://schemas.openxmlformats.org/officeDocument/2006/relationships/hyperlink" Target="mailto:anu55abhi@gmail.com" TargetMode="External"/><Relationship Id="rId14" Type="http://schemas.openxmlformats.org/officeDocument/2006/relationships/hyperlink" Target="mailto:vinayak.garg@live.com" TargetMode="External"/><Relationship Id="rId56" Type="http://schemas.openxmlformats.org/officeDocument/2006/relationships/hyperlink" Target="mailto:leo.abhishek@gmail.com" TargetMode="External"/><Relationship Id="rId317" Type="http://schemas.openxmlformats.org/officeDocument/2006/relationships/hyperlink" Target="mailto:spconst@gmail.com" TargetMode="External"/><Relationship Id="rId359" Type="http://schemas.openxmlformats.org/officeDocument/2006/relationships/hyperlink" Target="mailto:arvindkumarray94@gmail.com" TargetMode="External"/><Relationship Id="rId98" Type="http://schemas.openxmlformats.org/officeDocument/2006/relationships/hyperlink" Target="mailto:kumar_abhishek3@yahoo.com" TargetMode="External"/><Relationship Id="rId121" Type="http://schemas.openxmlformats.org/officeDocument/2006/relationships/hyperlink" Target="mailto:aayushsharma4848@gmail.com" TargetMode="External"/><Relationship Id="rId163" Type="http://schemas.openxmlformats.org/officeDocument/2006/relationships/hyperlink" Target="mailto:mr.amritrathore@gmail.com" TargetMode="External"/><Relationship Id="rId219" Type="http://schemas.openxmlformats.org/officeDocument/2006/relationships/hyperlink" Target="mailto:sansum09@gmail.com" TargetMode="External"/><Relationship Id="rId370" Type="http://schemas.openxmlformats.org/officeDocument/2006/relationships/hyperlink" Target="mailto:vmkumaarmp@gmail.com" TargetMode="External"/><Relationship Id="rId230" Type="http://schemas.openxmlformats.org/officeDocument/2006/relationships/hyperlink" Target="mailto:sandipsingh.2007@gmail.com" TargetMode="External"/><Relationship Id="rId25" Type="http://schemas.openxmlformats.org/officeDocument/2006/relationships/hyperlink" Target="mailto:daveshatri@gmail.com" TargetMode="External"/><Relationship Id="rId67" Type="http://schemas.openxmlformats.org/officeDocument/2006/relationships/hyperlink" Target="mailto:drskjha@rediffmail.com" TargetMode="External"/><Relationship Id="rId272" Type="http://schemas.openxmlformats.org/officeDocument/2006/relationships/hyperlink" Target="mailto:bansalvishal1985@gmail.com" TargetMode="External"/><Relationship Id="rId328" Type="http://schemas.openxmlformats.org/officeDocument/2006/relationships/hyperlink" Target="mailto:spconst@gmail.com" TargetMode="External"/><Relationship Id="rId132" Type="http://schemas.openxmlformats.org/officeDocument/2006/relationships/hyperlink" Target="mailto:piyushhandaa@gmail.com" TargetMode="External"/><Relationship Id="rId174" Type="http://schemas.openxmlformats.org/officeDocument/2006/relationships/hyperlink" Target="mailto:amanharish291@gmail.com" TargetMode="External"/><Relationship Id="rId381" Type="http://schemas.openxmlformats.org/officeDocument/2006/relationships/hyperlink" Target="mailto:ashwani.bajaj@martechindia.com" TargetMode="External"/><Relationship Id="rId241" Type="http://schemas.openxmlformats.org/officeDocument/2006/relationships/hyperlink" Target="mailto:ravikumar.sindhal@gmail.com" TargetMode="External"/><Relationship Id="rId36" Type="http://schemas.openxmlformats.org/officeDocument/2006/relationships/hyperlink" Target="mailto:padmanarayan820@gmail.com" TargetMode="External"/><Relationship Id="rId283" Type="http://schemas.openxmlformats.org/officeDocument/2006/relationships/hyperlink" Target="mailto:jkminfracon@gmail.com" TargetMode="External"/><Relationship Id="rId339" Type="http://schemas.openxmlformats.org/officeDocument/2006/relationships/hyperlink" Target="mailto:spconst@gmail.com" TargetMode="External"/><Relationship Id="rId78" Type="http://schemas.openxmlformats.org/officeDocument/2006/relationships/hyperlink" Target="mailto:svermatn@rediffmail.com" TargetMode="External"/><Relationship Id="rId101" Type="http://schemas.openxmlformats.org/officeDocument/2006/relationships/hyperlink" Target="mailto:amit.dobhal@gmail.com" TargetMode="External"/><Relationship Id="rId143" Type="http://schemas.openxmlformats.org/officeDocument/2006/relationships/hyperlink" Target="mailto:pravesh.kumar.civil@gmail.com" TargetMode="External"/><Relationship Id="rId185" Type="http://schemas.openxmlformats.org/officeDocument/2006/relationships/hyperlink" Target="mailto:sadhansharma@gmail.com" TargetMode="External"/><Relationship Id="rId350" Type="http://schemas.openxmlformats.org/officeDocument/2006/relationships/hyperlink" Target="mailto:chandnasulabh03@gmail.com" TargetMode="External"/><Relationship Id="rId406" Type="http://schemas.openxmlformats.org/officeDocument/2006/relationships/hyperlink" Target="mailto:amitkapoorinindia@gmail.com" TargetMode="External"/><Relationship Id="rId9" Type="http://schemas.openxmlformats.org/officeDocument/2006/relationships/hyperlink" Target="mailto:amit_chhabra5@yahoo.co.in" TargetMode="External"/><Relationship Id="rId210" Type="http://schemas.openxmlformats.org/officeDocument/2006/relationships/hyperlink" Target="mailto:hemantpratapsingh2006@gmail.com" TargetMode="External"/><Relationship Id="rId392" Type="http://schemas.openxmlformats.org/officeDocument/2006/relationships/hyperlink" Target="mailto:yadavrajiv20@gmail.com" TargetMode="External"/><Relationship Id="rId252" Type="http://schemas.openxmlformats.org/officeDocument/2006/relationships/hyperlink" Target="mailto:mogha89@gmail.com" TargetMode="External"/><Relationship Id="rId294" Type="http://schemas.openxmlformats.org/officeDocument/2006/relationships/hyperlink" Target="mailto:skchopra@fecgroup.co.in" TargetMode="External"/><Relationship Id="rId308" Type="http://schemas.openxmlformats.org/officeDocument/2006/relationships/hyperlink" Target="mailto:spconst@gmail.com" TargetMode="External"/><Relationship Id="rId47" Type="http://schemas.openxmlformats.org/officeDocument/2006/relationships/hyperlink" Target="mailto:abhishek85hbti@gmail.com" TargetMode="External"/><Relationship Id="rId89" Type="http://schemas.openxmlformats.org/officeDocument/2006/relationships/hyperlink" Target="mailto:hariomgupta81@gmail.com" TargetMode="External"/><Relationship Id="rId112" Type="http://schemas.openxmlformats.org/officeDocument/2006/relationships/hyperlink" Target="mailto:kapil.narang@gmail.com" TargetMode="External"/><Relationship Id="rId154" Type="http://schemas.openxmlformats.org/officeDocument/2006/relationships/hyperlink" Target="mailto:bsvcpwd@gmail.com" TargetMode="External"/><Relationship Id="rId361" Type="http://schemas.openxmlformats.org/officeDocument/2006/relationships/hyperlink" Target="mailto:kkiran9334488208@gmail.com" TargetMode="External"/><Relationship Id="rId196" Type="http://schemas.openxmlformats.org/officeDocument/2006/relationships/hyperlink" Target="mailto:ashakhurana23@gmail.com" TargetMode="External"/><Relationship Id="rId417" Type="http://schemas.openxmlformats.org/officeDocument/2006/relationships/hyperlink" Target="mailto:ankit_aq@yahoo.co.in" TargetMode="External"/><Relationship Id="rId16" Type="http://schemas.openxmlformats.org/officeDocument/2006/relationships/hyperlink" Target="mailto:hemantagarwal1980@gmail.com" TargetMode="External"/><Relationship Id="rId221" Type="http://schemas.openxmlformats.org/officeDocument/2006/relationships/hyperlink" Target="mailto:chandravikash075@gmail.com" TargetMode="External"/><Relationship Id="rId263" Type="http://schemas.openxmlformats.org/officeDocument/2006/relationships/hyperlink" Target="mailto:amresh_singh3530@yahoo.com" TargetMode="External"/><Relationship Id="rId319" Type="http://schemas.openxmlformats.org/officeDocument/2006/relationships/hyperlink" Target="mailto:spconst@gmail.com" TargetMode="External"/><Relationship Id="rId58" Type="http://schemas.openxmlformats.org/officeDocument/2006/relationships/hyperlink" Target="mailto:pvprabhakaran1947@yahoo.in" TargetMode="External"/><Relationship Id="rId123" Type="http://schemas.openxmlformats.org/officeDocument/2006/relationships/hyperlink" Target="mailto:rajivsharmaa2310@gmail.com" TargetMode="External"/><Relationship Id="rId330" Type="http://schemas.openxmlformats.org/officeDocument/2006/relationships/hyperlink" Target="mailto:spconst@gmail.com" TargetMode="External"/><Relationship Id="rId165" Type="http://schemas.openxmlformats.org/officeDocument/2006/relationships/hyperlink" Target="mailto:navmeet.sahni@gmail.com" TargetMode="External"/><Relationship Id="rId372" Type="http://schemas.openxmlformats.org/officeDocument/2006/relationships/hyperlink" Target="mailto:shahnawazs6@gmail.com" TargetMode="External"/><Relationship Id="rId232" Type="http://schemas.openxmlformats.org/officeDocument/2006/relationships/hyperlink" Target="mailto:ramjeeyadav1964@gmail.com" TargetMode="External"/><Relationship Id="rId274" Type="http://schemas.openxmlformats.org/officeDocument/2006/relationships/hyperlink" Target="mailto:kamaltracompany@gmail.com" TargetMode="External"/><Relationship Id="rId27" Type="http://schemas.openxmlformats.org/officeDocument/2006/relationships/hyperlink" Target="mailto:bkteotia1598@gmail.com" TargetMode="External"/><Relationship Id="rId69" Type="http://schemas.openxmlformats.org/officeDocument/2006/relationships/hyperlink" Target="mailto:biley_2k@hotmail.com" TargetMode="External"/><Relationship Id="rId134" Type="http://schemas.openxmlformats.org/officeDocument/2006/relationships/hyperlink" Target="mailto:ambersoftdeveloper@gmail.com" TargetMode="External"/><Relationship Id="rId80" Type="http://schemas.openxmlformats.org/officeDocument/2006/relationships/hyperlink" Target="mailto:akd_232@yahoo.co.in" TargetMode="External"/><Relationship Id="rId176" Type="http://schemas.openxmlformats.org/officeDocument/2006/relationships/hyperlink" Target="mailto:meenakshi.pandey2008@gmail.com" TargetMode="External"/><Relationship Id="rId341" Type="http://schemas.openxmlformats.org/officeDocument/2006/relationships/hyperlink" Target="mailto:asiantrading007@hotmail.com" TargetMode="External"/><Relationship Id="rId383" Type="http://schemas.openxmlformats.org/officeDocument/2006/relationships/hyperlink" Target="mailto:banerjeerajeev78@gmail.com" TargetMode="External"/><Relationship Id="rId201" Type="http://schemas.openxmlformats.org/officeDocument/2006/relationships/hyperlink" Target="mailto:mukesh.k.mittal@gmail.com" TargetMode="External"/><Relationship Id="rId222" Type="http://schemas.openxmlformats.org/officeDocument/2006/relationships/hyperlink" Target="mailto:anoop76_99@hotmail.com" TargetMode="External"/><Relationship Id="rId243" Type="http://schemas.openxmlformats.org/officeDocument/2006/relationships/hyperlink" Target="mailto:rksingh@bsia.co.in" TargetMode="External"/><Relationship Id="rId264" Type="http://schemas.openxmlformats.org/officeDocument/2006/relationships/hyperlink" Target="mailto:mkdhariwal21@gmail.com" TargetMode="External"/><Relationship Id="rId285" Type="http://schemas.openxmlformats.org/officeDocument/2006/relationships/hyperlink" Target="mailto:jkminfracon@gmail.com" TargetMode="External"/><Relationship Id="rId17" Type="http://schemas.openxmlformats.org/officeDocument/2006/relationships/hyperlink" Target="mailto:saurendas47@gmail.com" TargetMode="External"/><Relationship Id="rId38" Type="http://schemas.openxmlformats.org/officeDocument/2006/relationships/hyperlink" Target="mailto:koolnishy@gmail.com" TargetMode="External"/><Relationship Id="rId59" Type="http://schemas.openxmlformats.org/officeDocument/2006/relationships/hyperlink" Target="mailto:bainter.rajiv@gmail.com" TargetMode="External"/><Relationship Id="rId103" Type="http://schemas.openxmlformats.org/officeDocument/2006/relationships/hyperlink" Target="mailto:snagar803@gmail.com" TargetMode="External"/><Relationship Id="rId124" Type="http://schemas.openxmlformats.org/officeDocument/2006/relationships/hyperlink" Target="mailto:rajneeshweta@gmail.com" TargetMode="External"/><Relationship Id="rId310" Type="http://schemas.openxmlformats.org/officeDocument/2006/relationships/hyperlink" Target="mailto:spconst@gmail.com" TargetMode="External"/><Relationship Id="rId70" Type="http://schemas.openxmlformats.org/officeDocument/2006/relationships/hyperlink" Target="mailto:hariom.mangal@gmail.com" TargetMode="External"/><Relationship Id="rId91" Type="http://schemas.openxmlformats.org/officeDocument/2006/relationships/hyperlink" Target="mailto:chawla.ashwani@gmail.com" TargetMode="External"/><Relationship Id="rId145" Type="http://schemas.openxmlformats.org/officeDocument/2006/relationships/hyperlink" Target="mailto:saemameeran8286@gmail.com" TargetMode="External"/><Relationship Id="rId166" Type="http://schemas.openxmlformats.org/officeDocument/2006/relationships/hyperlink" Target="mailto:e.ranjeet@gmail.com" TargetMode="External"/><Relationship Id="rId187" Type="http://schemas.openxmlformats.org/officeDocument/2006/relationships/hyperlink" Target="mailto:sudeep.goel@winmedicare.com" TargetMode="External"/><Relationship Id="rId331" Type="http://schemas.openxmlformats.org/officeDocument/2006/relationships/hyperlink" Target="mailto:spconst@gmail.com" TargetMode="External"/><Relationship Id="rId352" Type="http://schemas.openxmlformats.org/officeDocument/2006/relationships/hyperlink" Target="mailto:gurinderghai@gmail.com" TargetMode="External"/><Relationship Id="rId373" Type="http://schemas.openxmlformats.org/officeDocument/2006/relationships/hyperlink" Target="mailto:sooraj.mishra@rediffmail.com" TargetMode="External"/><Relationship Id="rId394" Type="http://schemas.openxmlformats.org/officeDocument/2006/relationships/hyperlink" Target="mailto:singhalshubhra79@gmail.com" TargetMode="External"/><Relationship Id="rId408" Type="http://schemas.openxmlformats.org/officeDocument/2006/relationships/hyperlink" Target="mailto:arpityadavarpityadav431@gmail.com" TargetMode="External"/><Relationship Id="rId1" Type="http://schemas.openxmlformats.org/officeDocument/2006/relationships/hyperlink" Target="mailto:niteshks05@gmail.com" TargetMode="External"/><Relationship Id="rId212" Type="http://schemas.openxmlformats.org/officeDocument/2006/relationships/hyperlink" Target="mailto:kanoopnair@rediffmail.com" TargetMode="External"/><Relationship Id="rId233" Type="http://schemas.openxmlformats.org/officeDocument/2006/relationships/hyperlink" Target="mailto:ravikumar060186@gmail.com" TargetMode="External"/><Relationship Id="rId254" Type="http://schemas.openxmlformats.org/officeDocument/2006/relationships/hyperlink" Target="mailto:sourabhbansal19@yahoo.com" TargetMode="External"/><Relationship Id="rId28" Type="http://schemas.openxmlformats.org/officeDocument/2006/relationships/hyperlink" Target="mailto:chanderprabha.gulati@yahoo.com" TargetMode="External"/><Relationship Id="rId49" Type="http://schemas.openxmlformats.org/officeDocument/2006/relationships/hyperlink" Target="mailto:balwanrohilla@gmail.com" TargetMode="External"/><Relationship Id="rId114" Type="http://schemas.openxmlformats.org/officeDocument/2006/relationships/hyperlink" Target="mailto:manu.narang.82@gmail.com" TargetMode="External"/><Relationship Id="rId275" Type="http://schemas.openxmlformats.org/officeDocument/2006/relationships/hyperlink" Target="mailto:kamaltracompany@gmail.com" TargetMode="External"/><Relationship Id="rId296" Type="http://schemas.openxmlformats.org/officeDocument/2006/relationships/hyperlink" Target="mailto:skchopra@fecgroup.co.in" TargetMode="External"/><Relationship Id="rId300" Type="http://schemas.openxmlformats.org/officeDocument/2006/relationships/hyperlink" Target="mailto:raushank82@gmail.com" TargetMode="External"/><Relationship Id="rId60" Type="http://schemas.openxmlformats.org/officeDocument/2006/relationships/hyperlink" Target="mailto:seth.aashish@gmail.com" TargetMode="External"/><Relationship Id="rId81" Type="http://schemas.openxmlformats.org/officeDocument/2006/relationships/hyperlink" Target="mailto:sharmaashok1970a@gmail.com" TargetMode="External"/><Relationship Id="rId135" Type="http://schemas.openxmlformats.org/officeDocument/2006/relationships/hyperlink" Target="mailto:arun2krana@hotmail.com" TargetMode="External"/><Relationship Id="rId156" Type="http://schemas.openxmlformats.org/officeDocument/2006/relationships/hyperlink" Target="mailto:nsnegi59@gmail.com" TargetMode="External"/><Relationship Id="rId177" Type="http://schemas.openxmlformats.org/officeDocument/2006/relationships/hyperlink" Target="mailto:ravisingh08@gmail.com" TargetMode="External"/><Relationship Id="rId198" Type="http://schemas.openxmlformats.org/officeDocument/2006/relationships/hyperlink" Target="mailto:saurabh.arora.6@gmail.com" TargetMode="External"/><Relationship Id="rId321" Type="http://schemas.openxmlformats.org/officeDocument/2006/relationships/hyperlink" Target="mailto:spconst@gmail.com" TargetMode="External"/><Relationship Id="rId342" Type="http://schemas.openxmlformats.org/officeDocument/2006/relationships/hyperlink" Target="mailto:tehranmotors12@gmail.com" TargetMode="External"/><Relationship Id="rId363" Type="http://schemas.openxmlformats.org/officeDocument/2006/relationships/hyperlink" Target="mailto:dr_n_kumari.50@gmail.com" TargetMode="External"/><Relationship Id="rId384" Type="http://schemas.openxmlformats.org/officeDocument/2006/relationships/hyperlink" Target="mailto:ashwani.bajaj@martechindia.com" TargetMode="External"/><Relationship Id="rId419" Type="http://schemas.openxmlformats.org/officeDocument/2006/relationships/hyperlink" Target="mailto:sunilnidhi123@gmail.com" TargetMode="External"/><Relationship Id="rId202" Type="http://schemas.openxmlformats.org/officeDocument/2006/relationships/hyperlink" Target="mailto:viynod@gmail.com" TargetMode="External"/><Relationship Id="rId223" Type="http://schemas.openxmlformats.org/officeDocument/2006/relationships/hyperlink" Target="mailto:deepakvsharma2005@yahoo.co.in" TargetMode="External"/><Relationship Id="rId244" Type="http://schemas.openxmlformats.org/officeDocument/2006/relationships/hyperlink" Target="mailto:manmohan.kohli@gmail.com" TargetMode="External"/><Relationship Id="rId18" Type="http://schemas.openxmlformats.org/officeDocument/2006/relationships/hyperlink" Target="mailto:sadiyayaseen@gmail.com" TargetMode="External"/><Relationship Id="rId39" Type="http://schemas.openxmlformats.org/officeDocument/2006/relationships/hyperlink" Target="mailto:premjitc1971@gmail.com" TargetMode="External"/><Relationship Id="rId265" Type="http://schemas.openxmlformats.org/officeDocument/2006/relationships/hyperlink" Target="mailto:atulm@vfsglobal.com" TargetMode="External"/><Relationship Id="rId286" Type="http://schemas.openxmlformats.org/officeDocument/2006/relationships/hyperlink" Target="mailto:pardeeparora48@gmail.com" TargetMode="External"/><Relationship Id="rId50" Type="http://schemas.openxmlformats.org/officeDocument/2006/relationships/hyperlink" Target="mailto:awanitaanand@gmail.com" TargetMode="External"/><Relationship Id="rId104" Type="http://schemas.openxmlformats.org/officeDocument/2006/relationships/hyperlink" Target="mailto:parulrajput81@gmail.com" TargetMode="External"/><Relationship Id="rId125" Type="http://schemas.openxmlformats.org/officeDocument/2006/relationships/hyperlink" Target="mailto:surjeet_sharan@rediffmail.com" TargetMode="External"/><Relationship Id="rId146" Type="http://schemas.openxmlformats.org/officeDocument/2006/relationships/hyperlink" Target="mailto:debraj.kar@gmail.com" TargetMode="External"/><Relationship Id="rId167" Type="http://schemas.openxmlformats.org/officeDocument/2006/relationships/hyperlink" Target="mailto:vkazad@gmail.com" TargetMode="External"/><Relationship Id="rId188" Type="http://schemas.openxmlformats.org/officeDocument/2006/relationships/hyperlink" Target="mailto:nitin.dotnet@gmail.com" TargetMode="External"/><Relationship Id="rId311" Type="http://schemas.openxmlformats.org/officeDocument/2006/relationships/hyperlink" Target="mailto:spconst@gmail.com" TargetMode="External"/><Relationship Id="rId332" Type="http://schemas.openxmlformats.org/officeDocument/2006/relationships/hyperlink" Target="mailto:spconst@gmail.com" TargetMode="External"/><Relationship Id="rId353" Type="http://schemas.openxmlformats.org/officeDocument/2006/relationships/hyperlink" Target="mailto:prateekambrose@yahoo.com" TargetMode="External"/><Relationship Id="rId374" Type="http://schemas.openxmlformats.org/officeDocument/2006/relationships/hyperlink" Target="mailto:raj_gniit@yahoo.com" TargetMode="External"/><Relationship Id="rId395" Type="http://schemas.openxmlformats.org/officeDocument/2006/relationships/hyperlink" Target="mailto:aradhana19ak@gmail.com" TargetMode="External"/><Relationship Id="rId409" Type="http://schemas.openxmlformats.org/officeDocument/2006/relationships/hyperlink" Target="mailto:vishnupbansal@gmail.com" TargetMode="External"/><Relationship Id="rId71" Type="http://schemas.openxmlformats.org/officeDocument/2006/relationships/hyperlink" Target="mailto:hariom.mangal@gmail.com" TargetMode="External"/><Relationship Id="rId92" Type="http://schemas.openxmlformats.org/officeDocument/2006/relationships/hyperlink" Target="mailto:sujata.kain@gmail.com" TargetMode="External"/><Relationship Id="rId213" Type="http://schemas.openxmlformats.org/officeDocument/2006/relationships/hyperlink" Target="mailto:gaurav_agrawal28@yahoo.com" TargetMode="External"/><Relationship Id="rId234" Type="http://schemas.openxmlformats.org/officeDocument/2006/relationships/hyperlink" Target="mailto:raj.hry.1986@gmail.com" TargetMode="External"/><Relationship Id="rId420" Type="http://schemas.openxmlformats.org/officeDocument/2006/relationships/printerSettings" Target="../printerSettings/printerSettings1.bin"/><Relationship Id="rId2" Type="http://schemas.openxmlformats.org/officeDocument/2006/relationships/hyperlink" Target="mailto:sharmaashish368@gmail.com" TargetMode="External"/><Relationship Id="rId29" Type="http://schemas.openxmlformats.org/officeDocument/2006/relationships/hyperlink" Target="mailto:sagar8688@gmail.com" TargetMode="External"/><Relationship Id="rId255" Type="http://schemas.openxmlformats.org/officeDocument/2006/relationships/hyperlink" Target="mailto:premkumarbhardwaj@hotmail.com" TargetMode="External"/><Relationship Id="rId276" Type="http://schemas.openxmlformats.org/officeDocument/2006/relationships/hyperlink" Target="mailto:kartikkakar@gmail.com" TargetMode="External"/><Relationship Id="rId297" Type="http://schemas.openxmlformats.org/officeDocument/2006/relationships/hyperlink" Target="mailto:skchopra@fecgroup.co.in" TargetMode="External"/><Relationship Id="rId40" Type="http://schemas.openxmlformats.org/officeDocument/2006/relationships/hyperlink" Target="mailto:byogendra4095@gmail.com" TargetMode="External"/><Relationship Id="rId115" Type="http://schemas.openxmlformats.org/officeDocument/2006/relationships/hyperlink" Target="mailto:rameshggoyal@gmail.com" TargetMode="External"/><Relationship Id="rId136" Type="http://schemas.openxmlformats.org/officeDocument/2006/relationships/hyperlink" Target="mailto:ashok_dagar67@rediffmail.com" TargetMode="External"/><Relationship Id="rId157" Type="http://schemas.openxmlformats.org/officeDocument/2006/relationships/hyperlink" Target="mailto:rahul27289@gmail.com" TargetMode="External"/><Relationship Id="rId178" Type="http://schemas.openxmlformats.org/officeDocument/2006/relationships/hyperlink" Target="mailto:reliancepackindia@gmail.com" TargetMode="External"/><Relationship Id="rId301" Type="http://schemas.openxmlformats.org/officeDocument/2006/relationships/hyperlink" Target="mailto:spconst@gmail.com" TargetMode="External"/><Relationship Id="rId322" Type="http://schemas.openxmlformats.org/officeDocument/2006/relationships/hyperlink" Target="mailto:spconst@gmail.com" TargetMode="External"/><Relationship Id="rId343" Type="http://schemas.openxmlformats.org/officeDocument/2006/relationships/hyperlink" Target="mailto:bsingh.net@gmail.com" TargetMode="External"/><Relationship Id="rId364" Type="http://schemas.openxmlformats.org/officeDocument/2006/relationships/hyperlink" Target="mailto:singh.vijayendrapratap@gmail.com" TargetMode="External"/><Relationship Id="rId61" Type="http://schemas.openxmlformats.org/officeDocument/2006/relationships/hyperlink" Target="mailto:dinesh.gupta2609@gmail.com" TargetMode="External"/><Relationship Id="rId82" Type="http://schemas.openxmlformats.org/officeDocument/2006/relationships/hyperlink" Target="mailto:tanmoytaniamandal@gmail.com" TargetMode="External"/><Relationship Id="rId199" Type="http://schemas.openxmlformats.org/officeDocument/2006/relationships/hyperlink" Target="mailto:saurabh.arora.6@gmail.com" TargetMode="External"/><Relationship Id="rId203" Type="http://schemas.openxmlformats.org/officeDocument/2006/relationships/hyperlink" Target="mailto:ashutoshgupta709@gmail.com" TargetMode="External"/><Relationship Id="rId385" Type="http://schemas.openxmlformats.org/officeDocument/2006/relationships/hyperlink" Target="mailto:ashwani.bajaj@martechindia.com" TargetMode="External"/><Relationship Id="rId19" Type="http://schemas.openxmlformats.org/officeDocument/2006/relationships/hyperlink" Target="mailto:altafbsf@gmail.com" TargetMode="External"/><Relationship Id="rId224" Type="http://schemas.openxmlformats.org/officeDocument/2006/relationships/hyperlink" Target="mailto:vipul_20_86@yahoo.co.in" TargetMode="External"/><Relationship Id="rId245" Type="http://schemas.openxmlformats.org/officeDocument/2006/relationships/hyperlink" Target="mailto:ayogmotors@gmail.com" TargetMode="External"/><Relationship Id="rId266" Type="http://schemas.openxmlformats.org/officeDocument/2006/relationships/hyperlink" Target="mailto:rajagems2115@gmail.com" TargetMode="External"/><Relationship Id="rId287" Type="http://schemas.openxmlformats.org/officeDocument/2006/relationships/hyperlink" Target="mailto:pardeeparora48@gmail.com" TargetMode="External"/><Relationship Id="rId410" Type="http://schemas.openxmlformats.org/officeDocument/2006/relationships/hyperlink" Target="mailto:atulconcrete@gmail.com" TargetMode="External"/><Relationship Id="rId30" Type="http://schemas.openxmlformats.org/officeDocument/2006/relationships/hyperlink" Target="mailto:rajkumaragrawal2005@gmail.com" TargetMode="External"/><Relationship Id="rId105" Type="http://schemas.openxmlformats.org/officeDocument/2006/relationships/hyperlink" Target="mailto:gaura428@gmail.com" TargetMode="External"/><Relationship Id="rId126" Type="http://schemas.openxmlformats.org/officeDocument/2006/relationships/hyperlink" Target="mailto:geetanjali.bhatnagar86@gmail.com," TargetMode="External"/><Relationship Id="rId147" Type="http://schemas.openxmlformats.org/officeDocument/2006/relationships/hyperlink" Target="mailto:anandmdms@gmail.com" TargetMode="External"/><Relationship Id="rId168" Type="http://schemas.openxmlformats.org/officeDocument/2006/relationships/hyperlink" Target="mailto:varunsrivastava36@gmail.com" TargetMode="External"/><Relationship Id="rId312" Type="http://schemas.openxmlformats.org/officeDocument/2006/relationships/hyperlink" Target="mailto:spconst@gmail.com" TargetMode="External"/><Relationship Id="rId333" Type="http://schemas.openxmlformats.org/officeDocument/2006/relationships/hyperlink" Target="mailto:spconst@gmail.com" TargetMode="External"/><Relationship Id="rId354" Type="http://schemas.openxmlformats.org/officeDocument/2006/relationships/hyperlink" Target="mailto:preetbhadana37@gmail.com" TargetMode="External"/><Relationship Id="rId51" Type="http://schemas.openxmlformats.org/officeDocument/2006/relationships/hyperlink" Target="mailto:leo.abhishek@gmail.com" TargetMode="External"/><Relationship Id="rId72" Type="http://schemas.openxmlformats.org/officeDocument/2006/relationships/hyperlink" Target="mailto:right2bisht@gmail.com" TargetMode="External"/><Relationship Id="rId93" Type="http://schemas.openxmlformats.org/officeDocument/2006/relationships/hyperlink" Target="mailto:naresh.nim@gmail.com" TargetMode="External"/><Relationship Id="rId189" Type="http://schemas.openxmlformats.org/officeDocument/2006/relationships/hyperlink" Target="mailto:abhishek_10dec@hotmail.com" TargetMode="External"/><Relationship Id="rId375" Type="http://schemas.openxmlformats.org/officeDocument/2006/relationships/hyperlink" Target="mailto:shashik35@yahoo.in" TargetMode="External"/><Relationship Id="rId396" Type="http://schemas.openxmlformats.org/officeDocument/2006/relationships/hyperlink" Target="mailto:jhabk@live.com" TargetMode="External"/><Relationship Id="rId3" Type="http://schemas.openxmlformats.org/officeDocument/2006/relationships/hyperlink" Target="mailto:sonalsingh2006@gmail.com" TargetMode="External"/><Relationship Id="rId214" Type="http://schemas.openxmlformats.org/officeDocument/2006/relationships/hyperlink" Target="mailto:vijayprasad1965@rediffmail.com" TargetMode="External"/><Relationship Id="rId235" Type="http://schemas.openxmlformats.org/officeDocument/2006/relationships/hyperlink" Target="mailto:prashantgupta14@gmail.com" TargetMode="External"/><Relationship Id="rId256" Type="http://schemas.openxmlformats.org/officeDocument/2006/relationships/hyperlink" Target="mailto:hemantwalia@gmail.com" TargetMode="External"/><Relationship Id="rId277" Type="http://schemas.openxmlformats.org/officeDocument/2006/relationships/hyperlink" Target="mailto:angadarora93@gmail.com" TargetMode="External"/><Relationship Id="rId298" Type="http://schemas.openxmlformats.org/officeDocument/2006/relationships/hyperlink" Target="mailto:skchopra@fecgroup.co.in" TargetMode="External"/><Relationship Id="rId400" Type="http://schemas.openxmlformats.org/officeDocument/2006/relationships/hyperlink" Target="mailto:sidharthamagu@rediffmail.com" TargetMode="External"/><Relationship Id="rId116" Type="http://schemas.openxmlformats.org/officeDocument/2006/relationships/hyperlink" Target="mailto:saini.rke@gmail.com" TargetMode="External"/><Relationship Id="rId137" Type="http://schemas.openxmlformats.org/officeDocument/2006/relationships/hyperlink" Target="mailto:ravipusad@gmail.com" TargetMode="External"/><Relationship Id="rId158" Type="http://schemas.openxmlformats.org/officeDocument/2006/relationships/hyperlink" Target="mailto:rkinsurancehouse@gmail.com" TargetMode="External"/><Relationship Id="rId302" Type="http://schemas.openxmlformats.org/officeDocument/2006/relationships/hyperlink" Target="mailto:spconst@gmail.com" TargetMode="External"/><Relationship Id="rId323" Type="http://schemas.openxmlformats.org/officeDocument/2006/relationships/hyperlink" Target="mailto:spconst@gmail.com" TargetMode="External"/><Relationship Id="rId344" Type="http://schemas.openxmlformats.org/officeDocument/2006/relationships/hyperlink" Target="mailto:robinjain123@gmail.com" TargetMode="External"/><Relationship Id="rId20" Type="http://schemas.openxmlformats.org/officeDocument/2006/relationships/hyperlink" Target="mailto:dr.renuka186@gmail.com" TargetMode="External"/><Relationship Id="rId41" Type="http://schemas.openxmlformats.org/officeDocument/2006/relationships/hyperlink" Target="mailto:rajeevbsfac@gmail.com" TargetMode="External"/><Relationship Id="rId62" Type="http://schemas.openxmlformats.org/officeDocument/2006/relationships/hyperlink" Target="mailto:1601.amit@gmail.com" TargetMode="External"/><Relationship Id="rId83" Type="http://schemas.openxmlformats.org/officeDocument/2006/relationships/hyperlink" Target="mailto:sonikakhurana11@gmail.com" TargetMode="External"/><Relationship Id="rId179" Type="http://schemas.openxmlformats.org/officeDocument/2006/relationships/hyperlink" Target="mailto:vivek.mech123@gmail.com" TargetMode="External"/><Relationship Id="rId365" Type="http://schemas.openxmlformats.org/officeDocument/2006/relationships/hyperlink" Target="mailto:tamanna.mishra23@gmail.com" TargetMode="External"/><Relationship Id="rId386" Type="http://schemas.openxmlformats.org/officeDocument/2006/relationships/hyperlink" Target="mailto:ashwani.bajaj@martechindia.com" TargetMode="External"/><Relationship Id="rId190" Type="http://schemas.openxmlformats.org/officeDocument/2006/relationships/hyperlink" Target="mailto:kiran.delhi@gmail.com" TargetMode="External"/><Relationship Id="rId204" Type="http://schemas.openxmlformats.org/officeDocument/2006/relationships/hyperlink" Target="mailto:jyotichou7oct@gmail.com" TargetMode="External"/><Relationship Id="rId225" Type="http://schemas.openxmlformats.org/officeDocument/2006/relationships/hyperlink" Target="mailto:pcbhatt51@gmail.com" TargetMode="External"/><Relationship Id="rId246" Type="http://schemas.openxmlformats.org/officeDocument/2006/relationships/hyperlink" Target="mailto:deepthinegi@gmail.com" TargetMode="External"/><Relationship Id="rId267" Type="http://schemas.openxmlformats.org/officeDocument/2006/relationships/hyperlink" Target="mailto:rajagems2115@gmail.com" TargetMode="External"/><Relationship Id="rId288" Type="http://schemas.openxmlformats.org/officeDocument/2006/relationships/hyperlink" Target="mailto:pardeeparora48@gmail.com" TargetMode="External"/><Relationship Id="rId411" Type="http://schemas.openxmlformats.org/officeDocument/2006/relationships/hyperlink" Target="mailto:vnd3232@gmail.com" TargetMode="External"/><Relationship Id="rId106" Type="http://schemas.openxmlformats.org/officeDocument/2006/relationships/hyperlink" Target="mailto:rajeevranjan10@rediffmail.com" TargetMode="External"/><Relationship Id="rId127" Type="http://schemas.openxmlformats.org/officeDocument/2006/relationships/hyperlink" Target="mailto:pbhando@gmail.com" TargetMode="External"/><Relationship Id="rId313" Type="http://schemas.openxmlformats.org/officeDocument/2006/relationships/hyperlink" Target="mailto:spconst@gmail.com" TargetMode="External"/><Relationship Id="rId10" Type="http://schemas.openxmlformats.org/officeDocument/2006/relationships/hyperlink" Target="mailto:roop.gar@gmail.com" TargetMode="External"/><Relationship Id="rId31" Type="http://schemas.openxmlformats.org/officeDocument/2006/relationships/hyperlink" Target="mailto:virendkum@gmail.com" TargetMode="External"/><Relationship Id="rId52" Type="http://schemas.openxmlformats.org/officeDocument/2006/relationships/hyperlink" Target="mailto:naveen.351986@yahoo.com" TargetMode="External"/><Relationship Id="rId73" Type="http://schemas.openxmlformats.org/officeDocument/2006/relationships/hyperlink" Target="mailto:vijay73shukla@gmail.com" TargetMode="External"/><Relationship Id="rId94" Type="http://schemas.openxmlformats.org/officeDocument/2006/relationships/hyperlink" Target="mailto:burman2005@gmail.com" TargetMode="External"/><Relationship Id="rId148" Type="http://schemas.openxmlformats.org/officeDocument/2006/relationships/hyperlink" Target="mailto:dagarhemant@gmail.com" TargetMode="External"/><Relationship Id="rId169" Type="http://schemas.openxmlformats.org/officeDocument/2006/relationships/hyperlink" Target="mailto:deeptijoshi1904@gmail.com" TargetMode="External"/><Relationship Id="rId334" Type="http://schemas.openxmlformats.org/officeDocument/2006/relationships/hyperlink" Target="mailto:spconst@gmail.com" TargetMode="External"/><Relationship Id="rId355" Type="http://schemas.openxmlformats.org/officeDocument/2006/relationships/hyperlink" Target="mailto:sanjay.s2604@gmail.com" TargetMode="External"/><Relationship Id="rId376" Type="http://schemas.openxmlformats.org/officeDocument/2006/relationships/hyperlink" Target="mailto:swatisaxena1982@gmail.com" TargetMode="External"/><Relationship Id="rId397" Type="http://schemas.openxmlformats.org/officeDocument/2006/relationships/hyperlink" Target="mailto:pratikarjunsen@hotmail.com" TargetMode="External"/><Relationship Id="rId4" Type="http://schemas.openxmlformats.org/officeDocument/2006/relationships/hyperlink" Target="mailto:vishalsharma44@gmail.com" TargetMode="External"/><Relationship Id="rId180" Type="http://schemas.openxmlformats.org/officeDocument/2006/relationships/hyperlink" Target="mailto:akmalik78@gmail.com" TargetMode="External"/><Relationship Id="rId215" Type="http://schemas.openxmlformats.org/officeDocument/2006/relationships/hyperlink" Target="mailto:ashaseth67@gmail.com" TargetMode="External"/><Relationship Id="rId236" Type="http://schemas.openxmlformats.org/officeDocument/2006/relationships/hyperlink" Target="mailto:chughguru321@gmail.com" TargetMode="External"/><Relationship Id="rId257" Type="http://schemas.openxmlformats.org/officeDocument/2006/relationships/hyperlink" Target="mailto:nishu1327@hotmail.com" TargetMode="External"/><Relationship Id="rId278" Type="http://schemas.openxmlformats.org/officeDocument/2006/relationships/hyperlink" Target="mailto:gparbudh@gmail.com" TargetMode="External"/><Relationship Id="rId401" Type="http://schemas.openxmlformats.org/officeDocument/2006/relationships/hyperlink" Target="mailto:subhasis.ray@gmail.com" TargetMode="External"/><Relationship Id="rId303" Type="http://schemas.openxmlformats.org/officeDocument/2006/relationships/hyperlink" Target="mailto:spconst@gmail.com" TargetMode="External"/><Relationship Id="rId42" Type="http://schemas.openxmlformats.org/officeDocument/2006/relationships/hyperlink" Target="mailto:capandeymanoj@gmail.com" TargetMode="External"/><Relationship Id="rId84" Type="http://schemas.openxmlformats.org/officeDocument/2006/relationships/hyperlink" Target="mailto:bashishthnsingh@gmail.com" TargetMode="External"/><Relationship Id="rId138" Type="http://schemas.openxmlformats.org/officeDocument/2006/relationships/hyperlink" Target="mailto:ra.mee180581@gmail.com" TargetMode="External"/><Relationship Id="rId345" Type="http://schemas.openxmlformats.org/officeDocument/2006/relationships/hyperlink" Target="mailto:captvm@gmail.com" TargetMode="External"/><Relationship Id="rId387" Type="http://schemas.openxmlformats.org/officeDocument/2006/relationships/hyperlink" Target="mailto:drmustaq01@yahoo.com" TargetMode="External"/><Relationship Id="rId191" Type="http://schemas.openxmlformats.org/officeDocument/2006/relationships/hyperlink" Target="mailto:ashishsingh0803@gmail.com" TargetMode="External"/><Relationship Id="rId205" Type="http://schemas.openxmlformats.org/officeDocument/2006/relationships/hyperlink" Target="mailto:ankur_chem97@rediffmail.com" TargetMode="External"/><Relationship Id="rId247" Type="http://schemas.openxmlformats.org/officeDocument/2006/relationships/hyperlink" Target="mailto:deepthinegi@gmail.com" TargetMode="External"/><Relationship Id="rId412" Type="http://schemas.openxmlformats.org/officeDocument/2006/relationships/hyperlink" Target="mailto:1958dkgoel@gmail.com" TargetMode="External"/><Relationship Id="rId107" Type="http://schemas.openxmlformats.org/officeDocument/2006/relationships/hyperlink" Target="mailto:chakravorthy2014@gmail.com" TargetMode="External"/><Relationship Id="rId289" Type="http://schemas.openxmlformats.org/officeDocument/2006/relationships/hyperlink" Target="mailto:skchopra@fecgroup.co.in" TargetMode="External"/><Relationship Id="rId11" Type="http://schemas.openxmlformats.org/officeDocument/2006/relationships/hyperlink" Target="mailto:abhimanyusingh159@yahoo.com" TargetMode="External"/><Relationship Id="rId53" Type="http://schemas.openxmlformats.org/officeDocument/2006/relationships/hyperlink" Target="mailto:mayankkumar0786@gmail.com" TargetMode="External"/><Relationship Id="rId149" Type="http://schemas.openxmlformats.org/officeDocument/2006/relationships/hyperlink" Target="mailto:prakash.patel9487@gmail.com" TargetMode="External"/><Relationship Id="rId314" Type="http://schemas.openxmlformats.org/officeDocument/2006/relationships/hyperlink" Target="mailto:spconst@gmail.com" TargetMode="External"/><Relationship Id="rId356" Type="http://schemas.openxmlformats.org/officeDocument/2006/relationships/hyperlink" Target="mailto:scsr1963@hotmail.com" TargetMode="External"/><Relationship Id="rId398" Type="http://schemas.openxmlformats.org/officeDocument/2006/relationships/hyperlink" Target="mailto:seemakaushik968@gmail.com" TargetMode="External"/><Relationship Id="rId95" Type="http://schemas.openxmlformats.org/officeDocument/2006/relationships/hyperlink" Target="mailto:sppathak75@yahoo.in" TargetMode="External"/><Relationship Id="rId160" Type="http://schemas.openxmlformats.org/officeDocument/2006/relationships/hyperlink" Target="mailto:kapil_kumar27@yahoo.com" TargetMode="External"/><Relationship Id="rId216" Type="http://schemas.openxmlformats.org/officeDocument/2006/relationships/hyperlink" Target="mailto:berwalabhishek@yahoo.com" TargetMode="External"/><Relationship Id="rId258" Type="http://schemas.openxmlformats.org/officeDocument/2006/relationships/hyperlink" Target="mailto:sk.tanwar65@gmail.com" TargetMode="External"/><Relationship Id="rId22" Type="http://schemas.openxmlformats.org/officeDocument/2006/relationships/hyperlink" Target="mailto:bhartiplastics1980@gmail.com" TargetMode="External"/><Relationship Id="rId64" Type="http://schemas.openxmlformats.org/officeDocument/2006/relationships/hyperlink" Target="mailto:krishantanwar_99@yahoo.co.in" TargetMode="External"/><Relationship Id="rId118" Type="http://schemas.openxmlformats.org/officeDocument/2006/relationships/hyperlink" Target="mailto:atul3108@gmail.com" TargetMode="External"/><Relationship Id="rId325" Type="http://schemas.openxmlformats.org/officeDocument/2006/relationships/hyperlink" Target="mailto:spconst@gmail.com" TargetMode="External"/><Relationship Id="rId367" Type="http://schemas.openxmlformats.org/officeDocument/2006/relationships/hyperlink" Target="mailto:sweetpriyadr@gmail.com" TargetMode="External"/><Relationship Id="rId171" Type="http://schemas.openxmlformats.org/officeDocument/2006/relationships/hyperlink" Target="mailto:sm.shahjahan@gmail.com" TargetMode="External"/><Relationship Id="rId227" Type="http://schemas.openxmlformats.org/officeDocument/2006/relationships/hyperlink" Target="mailto:balkrishanmittal31@gmail.com" TargetMode="External"/><Relationship Id="rId269" Type="http://schemas.openxmlformats.org/officeDocument/2006/relationships/hyperlink" Target="mailto:vinay.mishra@jubilantconsumer.com" TargetMode="External"/><Relationship Id="rId33" Type="http://schemas.openxmlformats.org/officeDocument/2006/relationships/hyperlink" Target="mailto:kapil_kuchroo@yahoo.co.in" TargetMode="External"/><Relationship Id="rId129" Type="http://schemas.openxmlformats.org/officeDocument/2006/relationships/hyperlink" Target="mailto:ishan.kejriwal123@gmail.com" TargetMode="External"/><Relationship Id="rId280" Type="http://schemas.openxmlformats.org/officeDocument/2006/relationships/hyperlink" Target="mailto:asiantrading007@hotmail.com" TargetMode="External"/><Relationship Id="rId336" Type="http://schemas.openxmlformats.org/officeDocument/2006/relationships/hyperlink" Target="mailto:spconst@gmail.com" TargetMode="External"/><Relationship Id="rId75" Type="http://schemas.openxmlformats.org/officeDocument/2006/relationships/hyperlink" Target="mailto:rahuldict@yahoo.com" TargetMode="External"/><Relationship Id="rId140" Type="http://schemas.openxmlformats.org/officeDocument/2006/relationships/hyperlink" Target="mailto:megssareen@gmail.com" TargetMode="External"/><Relationship Id="rId182" Type="http://schemas.openxmlformats.org/officeDocument/2006/relationships/hyperlink" Target="mailto:manju.garg16@gmail.com" TargetMode="External"/><Relationship Id="rId378" Type="http://schemas.openxmlformats.org/officeDocument/2006/relationships/hyperlink" Target="mailto:singh.vijayendrapratap@gmail.com" TargetMode="External"/><Relationship Id="rId403" Type="http://schemas.openxmlformats.org/officeDocument/2006/relationships/hyperlink" Target="mailto:vkjain248@gmail.com" TargetMode="External"/><Relationship Id="rId6" Type="http://schemas.openxmlformats.org/officeDocument/2006/relationships/hyperlink" Target="mailto:dimple.kapur86@gmail.com" TargetMode="External"/><Relationship Id="rId238" Type="http://schemas.openxmlformats.org/officeDocument/2006/relationships/hyperlink" Target="mailto:nikhilgoswami2611@gmail.com" TargetMode="External"/><Relationship Id="rId291" Type="http://schemas.openxmlformats.org/officeDocument/2006/relationships/hyperlink" Target="mailto:skchopra@fecgroup.co.in" TargetMode="External"/><Relationship Id="rId305" Type="http://schemas.openxmlformats.org/officeDocument/2006/relationships/hyperlink" Target="mailto:spconst@gmail.com" TargetMode="External"/><Relationship Id="rId347" Type="http://schemas.openxmlformats.org/officeDocument/2006/relationships/hyperlink" Target="mailto:aklugani@gmail.com" TargetMode="External"/><Relationship Id="rId44" Type="http://schemas.openxmlformats.org/officeDocument/2006/relationships/hyperlink" Target="mailto:bksri11@gmail.com" TargetMode="External"/><Relationship Id="rId86" Type="http://schemas.openxmlformats.org/officeDocument/2006/relationships/hyperlink" Target="mailto:patnaik.subhashree@gmail.com%20and%20sharma.vishnu" TargetMode="External"/><Relationship Id="rId151" Type="http://schemas.openxmlformats.org/officeDocument/2006/relationships/hyperlink" Target="mailto:ashwin.singh79@gmail.com" TargetMode="External"/><Relationship Id="rId389" Type="http://schemas.openxmlformats.org/officeDocument/2006/relationships/hyperlink" Target="mailto:vermaharish630@gmail.com" TargetMode="External"/><Relationship Id="rId193" Type="http://schemas.openxmlformats.org/officeDocument/2006/relationships/hyperlink" Target="mailto:rohit.kumar0803@gmail.com" TargetMode="External"/><Relationship Id="rId207" Type="http://schemas.openxmlformats.org/officeDocument/2006/relationships/hyperlink" Target="mailto:rajeevkulshreshtha0@gmail.com" TargetMode="External"/><Relationship Id="rId249" Type="http://schemas.openxmlformats.org/officeDocument/2006/relationships/hyperlink" Target="mailto:samgupta1983@gmail.com" TargetMode="External"/><Relationship Id="rId414" Type="http://schemas.openxmlformats.org/officeDocument/2006/relationships/hyperlink" Target="mailto:arvindkumarrav94@gmail.com" TargetMode="External"/><Relationship Id="rId13" Type="http://schemas.openxmlformats.org/officeDocument/2006/relationships/hyperlink" Target="mailto:doc.ajaykumar@gmail.com" TargetMode="External"/><Relationship Id="rId109" Type="http://schemas.openxmlformats.org/officeDocument/2006/relationships/hyperlink" Target="mailto:rachem45@gmail.com" TargetMode="External"/><Relationship Id="rId260" Type="http://schemas.openxmlformats.org/officeDocument/2006/relationships/hyperlink" Target="mailto:spslamba@gmail.com" TargetMode="External"/><Relationship Id="rId316" Type="http://schemas.openxmlformats.org/officeDocument/2006/relationships/hyperlink" Target="mailto:spconst@gmail.com" TargetMode="External"/><Relationship Id="rId55" Type="http://schemas.openxmlformats.org/officeDocument/2006/relationships/hyperlink" Target="mailto:hariom.mangal@gmail.com" TargetMode="External"/><Relationship Id="rId97" Type="http://schemas.openxmlformats.org/officeDocument/2006/relationships/hyperlink" Target="mailto:dranilgupta65@gmail.com" TargetMode="External"/><Relationship Id="rId120" Type="http://schemas.openxmlformats.org/officeDocument/2006/relationships/hyperlink" Target="mailto:rawat.manisha14@gmail.com" TargetMode="External"/><Relationship Id="rId358" Type="http://schemas.openxmlformats.org/officeDocument/2006/relationships/hyperlink" Target="mailto:abheysoni@gmail.com" TargetMode="External"/><Relationship Id="rId162" Type="http://schemas.openxmlformats.org/officeDocument/2006/relationships/hyperlink" Target="mailto:amitpathak.contact@gmail.com" TargetMode="External"/><Relationship Id="rId218" Type="http://schemas.openxmlformats.org/officeDocument/2006/relationships/hyperlink" Target="mailto:sanjay.impressive@gmail.com" TargetMode="External"/><Relationship Id="rId271" Type="http://schemas.openxmlformats.org/officeDocument/2006/relationships/hyperlink" Target="mailto:aasthamutreja12@gmail.com" TargetMode="External"/><Relationship Id="rId24" Type="http://schemas.openxmlformats.org/officeDocument/2006/relationships/hyperlink" Target="mailto:ritesh.icu@gmail.com" TargetMode="External"/><Relationship Id="rId66" Type="http://schemas.openxmlformats.org/officeDocument/2006/relationships/hyperlink" Target="mailto:devendraupd2004@yahoo.co.in" TargetMode="External"/><Relationship Id="rId131" Type="http://schemas.openxmlformats.org/officeDocument/2006/relationships/hyperlink" Target="mailto:myelinesatish@gmail.com" TargetMode="External"/><Relationship Id="rId327" Type="http://schemas.openxmlformats.org/officeDocument/2006/relationships/hyperlink" Target="mailto:spconst@gmail.com" TargetMode="External"/><Relationship Id="rId369" Type="http://schemas.openxmlformats.org/officeDocument/2006/relationships/hyperlink" Target="mailto:skumar8944@gmail.com" TargetMode="External"/><Relationship Id="rId173" Type="http://schemas.openxmlformats.org/officeDocument/2006/relationships/hyperlink" Target="mailto:soniapanwarmrt@gmail.com" TargetMode="External"/><Relationship Id="rId229" Type="http://schemas.openxmlformats.org/officeDocument/2006/relationships/hyperlink" Target="mailto:rajeevsingh_1966@rediffmail.com" TargetMode="External"/><Relationship Id="rId380" Type="http://schemas.openxmlformats.org/officeDocument/2006/relationships/hyperlink" Target="mailto:piyusharyan9835@gmail.com" TargetMode="External"/><Relationship Id="rId240" Type="http://schemas.openxmlformats.org/officeDocument/2006/relationships/hyperlink" Target="mailto:pankajsengupta2007@gmail.com" TargetMode="External"/><Relationship Id="rId35" Type="http://schemas.openxmlformats.org/officeDocument/2006/relationships/hyperlink" Target="mailto:edwinajfernandes@hotmail.com" TargetMode="External"/><Relationship Id="rId77" Type="http://schemas.openxmlformats.org/officeDocument/2006/relationships/hyperlink" Target="mailto:krpushkar@gmail.com" TargetMode="External"/><Relationship Id="rId100" Type="http://schemas.openxmlformats.org/officeDocument/2006/relationships/hyperlink" Target="mailto:rajiv_dutta@hotmail.com" TargetMode="External"/><Relationship Id="rId282" Type="http://schemas.openxmlformats.org/officeDocument/2006/relationships/hyperlink" Target="mailto:jkminfracon@gmail.com" TargetMode="External"/><Relationship Id="rId338" Type="http://schemas.openxmlformats.org/officeDocument/2006/relationships/hyperlink" Target="mailto:spconst@gmail.com" TargetMode="External"/><Relationship Id="rId8" Type="http://schemas.openxmlformats.org/officeDocument/2006/relationships/hyperlink" Target="mailto:gdavid4766@irctc.com" TargetMode="External"/><Relationship Id="rId142" Type="http://schemas.openxmlformats.org/officeDocument/2006/relationships/hyperlink" Target="mailto:pradeepkuntal86@gmail.com" TargetMode="External"/><Relationship Id="rId184" Type="http://schemas.openxmlformats.org/officeDocument/2006/relationships/hyperlink" Target="mailto:pjain332@gmail.com" TargetMode="External"/><Relationship Id="rId391" Type="http://schemas.openxmlformats.org/officeDocument/2006/relationships/hyperlink" Target="mailto:yadavrajiv20@gmail.com" TargetMode="External"/><Relationship Id="rId405" Type="http://schemas.openxmlformats.org/officeDocument/2006/relationships/hyperlink" Target="mailto:vgupta012@yahoo.com" TargetMode="External"/><Relationship Id="rId251" Type="http://schemas.openxmlformats.org/officeDocument/2006/relationships/hyperlink" Target="mailto:getamitonline@gmail.com" TargetMode="External"/><Relationship Id="rId46" Type="http://schemas.openxmlformats.org/officeDocument/2006/relationships/hyperlink" Target="mailto:bhatnagar576@gmail.com" TargetMode="External"/><Relationship Id="rId293" Type="http://schemas.openxmlformats.org/officeDocument/2006/relationships/hyperlink" Target="mailto:skchopra@fecgroup.co.in" TargetMode="External"/><Relationship Id="rId307" Type="http://schemas.openxmlformats.org/officeDocument/2006/relationships/hyperlink" Target="mailto:spconst@gmail.com" TargetMode="External"/><Relationship Id="rId349" Type="http://schemas.openxmlformats.org/officeDocument/2006/relationships/hyperlink" Target="mailto:prabhusingh09ec24@gmail.com" TargetMode="External"/><Relationship Id="rId88" Type="http://schemas.openxmlformats.org/officeDocument/2006/relationships/hyperlink" Target="mailto:nsn_tech@yahoo.co.in" TargetMode="External"/><Relationship Id="rId111" Type="http://schemas.openxmlformats.org/officeDocument/2006/relationships/hyperlink" Target="mailto:tripathi.akash@gmail.com" TargetMode="External"/><Relationship Id="rId153" Type="http://schemas.openxmlformats.org/officeDocument/2006/relationships/hyperlink" Target="mailto:ashokrg07@gmail.com" TargetMode="External"/><Relationship Id="rId195" Type="http://schemas.openxmlformats.org/officeDocument/2006/relationships/hyperlink" Target="mailto:singhalrajesh1973@gmail.com" TargetMode="External"/><Relationship Id="rId209" Type="http://schemas.openxmlformats.org/officeDocument/2006/relationships/hyperlink" Target="mailto:manglamdrughouse@gmail.com" TargetMode="External"/><Relationship Id="rId360" Type="http://schemas.openxmlformats.org/officeDocument/2006/relationships/hyperlink" Target="mailto:sanjivkumar160272@gmail.com" TargetMode="External"/><Relationship Id="rId416" Type="http://schemas.openxmlformats.org/officeDocument/2006/relationships/hyperlink" Target="mailto:Sunil@anaemica.in" TargetMode="External"/><Relationship Id="rId220" Type="http://schemas.openxmlformats.org/officeDocument/2006/relationships/hyperlink" Target="mailto:sansum09@gmail.com" TargetMode="External"/><Relationship Id="rId15" Type="http://schemas.openxmlformats.org/officeDocument/2006/relationships/hyperlink" Target="mailto:lalit.mohan1976@gmail.com" TargetMode="External"/><Relationship Id="rId57" Type="http://schemas.openxmlformats.org/officeDocument/2006/relationships/hyperlink" Target="mailto:mohitshukla1@gmail.com" TargetMode="External"/><Relationship Id="rId262" Type="http://schemas.openxmlformats.org/officeDocument/2006/relationships/hyperlink" Target="mailto:dg.garg@gmail.com" TargetMode="External"/><Relationship Id="rId318" Type="http://schemas.openxmlformats.org/officeDocument/2006/relationships/hyperlink" Target="mailto:spconst@gmail.com" TargetMode="External"/><Relationship Id="rId99" Type="http://schemas.openxmlformats.org/officeDocument/2006/relationships/hyperlink" Target="mailto:govind1067@gmail.com" TargetMode="External"/><Relationship Id="rId122" Type="http://schemas.openxmlformats.org/officeDocument/2006/relationships/hyperlink" Target="mailto:srsnegi65@gmail.com" TargetMode="External"/><Relationship Id="rId164" Type="http://schemas.openxmlformats.org/officeDocument/2006/relationships/hyperlink" Target="mailto:chauhan.man@gmail.com" TargetMode="External"/><Relationship Id="rId371" Type="http://schemas.openxmlformats.org/officeDocument/2006/relationships/hyperlink" Target="mailto:surya.prakash959@gmail.com" TargetMode="External"/><Relationship Id="rId26" Type="http://schemas.openxmlformats.org/officeDocument/2006/relationships/hyperlink" Target="mailto:email2efuller@gmail.com" TargetMode="External"/><Relationship Id="rId231" Type="http://schemas.openxmlformats.org/officeDocument/2006/relationships/hyperlink" Target="mailto:manoj4xyg@gmail.com" TargetMode="External"/><Relationship Id="rId273" Type="http://schemas.openxmlformats.org/officeDocument/2006/relationships/hyperlink" Target="mailto:tehranmotors12@gmail.com" TargetMode="External"/><Relationship Id="rId329" Type="http://schemas.openxmlformats.org/officeDocument/2006/relationships/hyperlink" Target="mailto:spconst@gmail.com" TargetMode="External"/><Relationship Id="rId68" Type="http://schemas.openxmlformats.org/officeDocument/2006/relationships/hyperlink" Target="mailto:dilshadkhan25@gmail.com" TargetMode="External"/><Relationship Id="rId133" Type="http://schemas.openxmlformats.org/officeDocument/2006/relationships/hyperlink" Target="mailto:fca.amitjain@gmail.com" TargetMode="External"/><Relationship Id="rId175" Type="http://schemas.openxmlformats.org/officeDocument/2006/relationships/hyperlink" Target="mailto:atul103@gmail.com" TargetMode="External"/><Relationship Id="rId340" Type="http://schemas.openxmlformats.org/officeDocument/2006/relationships/hyperlink" Target="mailto:spconst@gmail.com" TargetMode="External"/><Relationship Id="rId200" Type="http://schemas.openxmlformats.org/officeDocument/2006/relationships/hyperlink" Target="mailto:gopalsinghbuilder@gmail.com" TargetMode="External"/><Relationship Id="rId382" Type="http://schemas.openxmlformats.org/officeDocument/2006/relationships/hyperlink" Target="mailto:cashok9919@gmail.com" TargetMode="External"/><Relationship Id="rId242" Type="http://schemas.openxmlformats.org/officeDocument/2006/relationships/hyperlink" Target="mailto:praadip.shukla@gmail.com" TargetMode="External"/><Relationship Id="rId284" Type="http://schemas.openxmlformats.org/officeDocument/2006/relationships/hyperlink" Target="mailto:jkminfracon@gmail.com" TargetMode="External"/><Relationship Id="rId37" Type="http://schemas.openxmlformats.org/officeDocument/2006/relationships/hyperlink" Target="mailto:dr.kmanju0101@gmail.com" TargetMode="External"/><Relationship Id="rId79" Type="http://schemas.openxmlformats.org/officeDocument/2006/relationships/hyperlink" Target="mailto:Koundinyadeepak@gmail.com" TargetMode="External"/><Relationship Id="rId102" Type="http://schemas.openxmlformats.org/officeDocument/2006/relationships/hyperlink" Target="mailto:kranjeet2007@gmail.com" TargetMode="External"/><Relationship Id="rId144" Type="http://schemas.openxmlformats.org/officeDocument/2006/relationships/hyperlink" Target="mailto:rd_yadav2001@rediffmail.com" TargetMode="External"/><Relationship Id="rId90" Type="http://schemas.openxmlformats.org/officeDocument/2006/relationships/hyperlink" Target="mailto:deepakart@gmail.com" TargetMode="External"/><Relationship Id="rId186" Type="http://schemas.openxmlformats.org/officeDocument/2006/relationships/hyperlink" Target="mailto:shakumar1978@gmail.com" TargetMode="External"/><Relationship Id="rId351" Type="http://schemas.openxmlformats.org/officeDocument/2006/relationships/hyperlink" Target="mailto:ray.dipesh@gmail.com" TargetMode="External"/><Relationship Id="rId393" Type="http://schemas.openxmlformats.org/officeDocument/2006/relationships/hyperlink" Target="mailto:akhilmourya1167@gmail.com" TargetMode="External"/><Relationship Id="rId407" Type="http://schemas.openxmlformats.org/officeDocument/2006/relationships/hyperlink" Target="mailto:mail.aarora@gmail.com" TargetMode="External"/><Relationship Id="rId211" Type="http://schemas.openxmlformats.org/officeDocument/2006/relationships/hyperlink" Target="mailto:y2bhatnagar@gmail.com" TargetMode="External"/><Relationship Id="rId253" Type="http://schemas.openxmlformats.org/officeDocument/2006/relationships/hyperlink" Target="mailto:isha1501@gmail.com" TargetMode="External"/><Relationship Id="rId295" Type="http://schemas.openxmlformats.org/officeDocument/2006/relationships/hyperlink" Target="mailto:skchopra@fecgroup.co.in" TargetMode="External"/><Relationship Id="rId309" Type="http://schemas.openxmlformats.org/officeDocument/2006/relationships/hyperlink" Target="mailto:spconst@gmail.com" TargetMode="External"/><Relationship Id="rId48" Type="http://schemas.openxmlformats.org/officeDocument/2006/relationships/hyperlink" Target="mailto:sanju.oraon@gmail.com" TargetMode="External"/><Relationship Id="rId113" Type="http://schemas.openxmlformats.org/officeDocument/2006/relationships/hyperlink" Target="mailto:shub_shkl@yahoo.in" TargetMode="External"/><Relationship Id="rId320" Type="http://schemas.openxmlformats.org/officeDocument/2006/relationships/hyperlink" Target="mailto:spconst@gmail.com" TargetMode="External"/><Relationship Id="rId155" Type="http://schemas.openxmlformats.org/officeDocument/2006/relationships/hyperlink" Target="mailto:mratna2209@gmail.com" TargetMode="External"/><Relationship Id="rId197" Type="http://schemas.openxmlformats.org/officeDocument/2006/relationships/hyperlink" Target="mailto:saurabh.arora.6@gmail.com" TargetMode="External"/><Relationship Id="rId362" Type="http://schemas.openxmlformats.org/officeDocument/2006/relationships/hyperlink" Target="mailto:sharma.sunil1974@rediffmail.com" TargetMode="External"/><Relationship Id="rId418" Type="http://schemas.openxmlformats.org/officeDocument/2006/relationships/hyperlink" Target="mailto:anilkjain.2010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heshwarinavin71@gmail.com" TargetMode="External"/><Relationship Id="rId2" Type="http://schemas.openxmlformats.org/officeDocument/2006/relationships/hyperlink" Target="mailto:premchand510@yahoo.in" TargetMode="External"/><Relationship Id="rId1" Type="http://schemas.openxmlformats.org/officeDocument/2006/relationships/hyperlink" Target="mailto:caftab003@g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pchy92@gmail.com" TargetMode="External"/><Relationship Id="rId2" Type="http://schemas.openxmlformats.org/officeDocument/2006/relationships/hyperlink" Target="mailto:ritesh_rana70@yahoo.com" TargetMode="External"/><Relationship Id="rId1" Type="http://schemas.openxmlformats.org/officeDocument/2006/relationships/hyperlink" Target="mailto:pppranavt107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uldeepbhandari14jan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tellicitycirp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04"/>
  <sheetViews>
    <sheetView tabSelected="1" topLeftCell="A879" zoomScale="102" zoomScaleNormal="102" zoomScaleSheetLayoutView="102" workbookViewId="0">
      <pane xSplit="4" topLeftCell="E1" activePane="topRight" state="frozen"/>
      <selection pane="topRight" activeCell="F902" sqref="F902"/>
    </sheetView>
  </sheetViews>
  <sheetFormatPr defaultColWidth="9" defaultRowHeight="13.8" x14ac:dyDescent="0.25"/>
  <cols>
    <col min="1" max="1" width="6.09765625" style="1" customWidth="1"/>
    <col min="2" max="2" width="5" style="60" bestFit="1" customWidth="1"/>
    <col min="3" max="3" width="13.19921875" style="60" customWidth="1"/>
    <col min="4" max="4" width="19.19921875" style="44" customWidth="1"/>
    <col min="5" max="5" width="50.69921875" style="58" bestFit="1" customWidth="1"/>
    <col min="6" max="6" width="18.69921875" style="52" bestFit="1" customWidth="1"/>
    <col min="7" max="7" width="18.19921875" style="53" bestFit="1" customWidth="1"/>
    <col min="8" max="8" width="15.69921875" style="53" bestFit="1" customWidth="1"/>
    <col min="9" max="9" width="12.19921875" style="61" bestFit="1" customWidth="1"/>
    <col min="10" max="10" width="15.8984375" style="61" bestFit="1" customWidth="1"/>
    <col min="11" max="11" width="15.69921875" style="61" bestFit="1" customWidth="1"/>
    <col min="12" max="12" width="54.19921875" style="1" bestFit="1" customWidth="1"/>
    <col min="13" max="13" width="32.8984375" style="1" bestFit="1" customWidth="1"/>
    <col min="14" max="14" width="10.59765625" style="1" customWidth="1"/>
    <col min="15" max="15" width="23.8984375" style="1" customWidth="1"/>
    <col min="16" max="16384" width="9" style="1"/>
  </cols>
  <sheetData>
    <row r="2" spans="2:15" ht="18.75" customHeight="1" x14ac:dyDescent="0.25">
      <c r="F2" s="132" t="s">
        <v>2060</v>
      </c>
      <c r="G2" s="132"/>
      <c r="H2" s="132"/>
      <c r="I2" s="132"/>
      <c r="J2" s="132"/>
      <c r="K2" s="132"/>
    </row>
    <row r="3" spans="2:15" ht="18.75" customHeight="1" x14ac:dyDescent="0.25">
      <c r="B3" s="62"/>
      <c r="C3" s="62"/>
      <c r="D3" s="45"/>
      <c r="E3" s="59"/>
      <c r="F3" s="131" t="s">
        <v>1867</v>
      </c>
      <c r="G3" s="131"/>
      <c r="H3" s="131"/>
      <c r="I3" s="131" t="s">
        <v>1867</v>
      </c>
      <c r="J3" s="131"/>
      <c r="K3" s="131"/>
      <c r="L3" s="2"/>
      <c r="M3" s="2"/>
    </row>
    <row r="4" spans="2:15" ht="43.2" x14ac:dyDescent="0.25">
      <c r="B4" s="46" t="s">
        <v>349</v>
      </c>
      <c r="C4" s="46" t="s">
        <v>350</v>
      </c>
      <c r="D4" s="47" t="s">
        <v>351</v>
      </c>
      <c r="E4" s="48" t="s">
        <v>579</v>
      </c>
      <c r="F4" s="49" t="s">
        <v>356</v>
      </c>
      <c r="G4" s="48" t="s">
        <v>357</v>
      </c>
      <c r="H4" s="48" t="s">
        <v>353</v>
      </c>
      <c r="I4" s="48" t="s">
        <v>358</v>
      </c>
      <c r="J4" s="48" t="s">
        <v>352</v>
      </c>
      <c r="K4" s="48" t="s">
        <v>359</v>
      </c>
      <c r="L4" s="63" t="s">
        <v>360</v>
      </c>
      <c r="M4" s="63" t="s">
        <v>361</v>
      </c>
      <c r="N4" s="64" t="s">
        <v>2061</v>
      </c>
    </row>
    <row r="5" spans="2:15" ht="22.2" customHeight="1" x14ac:dyDescent="0.25">
      <c r="B5" s="26">
        <v>1</v>
      </c>
      <c r="C5" s="19" t="s">
        <v>0</v>
      </c>
      <c r="D5" s="20" t="s">
        <v>2697</v>
      </c>
      <c r="E5" s="15" t="s">
        <v>572</v>
      </c>
      <c r="F5" s="39">
        <v>6000000</v>
      </c>
      <c r="G5" s="21">
        <v>252000</v>
      </c>
      <c r="H5" s="21">
        <f t="shared" ref="H5:H68" si="0">F5+G5</f>
        <v>6252000</v>
      </c>
      <c r="I5" s="21">
        <v>2597940</v>
      </c>
      <c r="J5" s="21">
        <v>1506557</v>
      </c>
      <c r="K5" s="21">
        <f t="shared" ref="K5:K68" si="1">I5+J5</f>
        <v>4104497</v>
      </c>
      <c r="L5" s="15" t="s">
        <v>1090</v>
      </c>
      <c r="M5" s="15" t="s">
        <v>1658</v>
      </c>
      <c r="N5" s="50">
        <f t="shared" ref="N5:N68" si="2">K5/$K$904</f>
        <v>1.2881495444445499E-3</v>
      </c>
      <c r="O5" s="1" t="str">
        <f>VLOOKUP(D5,[1]Sheet1!$B$6:$C$870,2,0)</f>
        <v>Iris-1002</v>
      </c>
    </row>
    <row r="6" spans="2:15" ht="22.2" customHeight="1" x14ac:dyDescent="0.25">
      <c r="B6" s="26">
        <f>+B5+1</f>
        <v>2</v>
      </c>
      <c r="C6" s="19" t="s">
        <v>1</v>
      </c>
      <c r="D6" s="20" t="s">
        <v>2698</v>
      </c>
      <c r="E6" s="15" t="s">
        <v>573</v>
      </c>
      <c r="F6" s="39">
        <v>1582863</v>
      </c>
      <c r="G6" s="21">
        <v>2105693</v>
      </c>
      <c r="H6" s="21">
        <f t="shared" si="0"/>
        <v>3688556</v>
      </c>
      <c r="I6" s="21">
        <v>1582863</v>
      </c>
      <c r="J6" s="21">
        <v>930660</v>
      </c>
      <c r="K6" s="21">
        <f t="shared" si="1"/>
        <v>2513523</v>
      </c>
      <c r="L6" s="15" t="s">
        <v>1091</v>
      </c>
      <c r="M6" s="15">
        <v>9810005583</v>
      </c>
      <c r="N6" s="50">
        <f t="shared" si="2"/>
        <v>7.888405101528636E-4</v>
      </c>
      <c r="O6" s="1" t="str">
        <f>VLOOKUP(D6,[1]Sheet1!$B$6:$C$870,2,0)</f>
        <v>Greenotel-702</v>
      </c>
    </row>
    <row r="7" spans="2:15" ht="22.2" customHeight="1" x14ac:dyDescent="0.25">
      <c r="B7" s="26">
        <f t="shared" ref="B7:B70" si="3">+B6+1</f>
        <v>3</v>
      </c>
      <c r="C7" s="19" t="s">
        <v>2</v>
      </c>
      <c r="D7" s="20" t="s">
        <v>2699</v>
      </c>
      <c r="E7" s="15" t="s">
        <v>568</v>
      </c>
      <c r="F7" s="39">
        <v>3243279</v>
      </c>
      <c r="G7" s="21">
        <v>2599488</v>
      </c>
      <c r="H7" s="21">
        <f t="shared" si="0"/>
        <v>5842767</v>
      </c>
      <c r="I7" s="21">
        <v>3372708</v>
      </c>
      <c r="J7" s="21">
        <v>1895123.6168767125</v>
      </c>
      <c r="K7" s="21">
        <f t="shared" si="1"/>
        <v>5267831.6168767121</v>
      </c>
      <c r="L7" s="15" t="s">
        <v>1093</v>
      </c>
      <c r="M7" s="15">
        <v>9650693468</v>
      </c>
      <c r="N7" s="50">
        <f t="shared" si="2"/>
        <v>1.653248838405859E-3</v>
      </c>
      <c r="O7" s="1" t="str">
        <f>VLOOKUP(D7,[1]Sheet1!$B$6:$C$870,2,0)</f>
        <v>Iris-904</v>
      </c>
    </row>
    <row r="8" spans="2:15" ht="22.2" customHeight="1" x14ac:dyDescent="0.25">
      <c r="B8" s="26">
        <f t="shared" si="3"/>
        <v>4</v>
      </c>
      <c r="C8" s="19" t="s">
        <v>3</v>
      </c>
      <c r="D8" s="20" t="s">
        <v>2700</v>
      </c>
      <c r="E8" s="15" t="s">
        <v>569</v>
      </c>
      <c r="F8" s="39">
        <v>3322133</v>
      </c>
      <c r="G8" s="21">
        <v>2442240</v>
      </c>
      <c r="H8" s="21">
        <f t="shared" si="0"/>
        <v>5764373</v>
      </c>
      <c r="I8" s="21">
        <v>3322133</v>
      </c>
      <c r="J8" s="21">
        <v>1865701</v>
      </c>
      <c r="K8" s="21">
        <f t="shared" si="1"/>
        <v>5187834</v>
      </c>
      <c r="L8" s="15" t="s">
        <v>1094</v>
      </c>
      <c r="M8" s="15">
        <v>9717874764</v>
      </c>
      <c r="N8" s="50">
        <f t="shared" si="2"/>
        <v>1.6281424992523924E-3</v>
      </c>
      <c r="O8" s="1" t="str">
        <f>VLOOKUP(D8,[1]Sheet1!$B$6:$C$870,2,0)</f>
        <v>Orchid-706</v>
      </c>
    </row>
    <row r="9" spans="2:15" ht="22.2" customHeight="1" x14ac:dyDescent="0.25">
      <c r="B9" s="26">
        <f t="shared" si="3"/>
        <v>5</v>
      </c>
      <c r="C9" s="19" t="s">
        <v>4</v>
      </c>
      <c r="D9" s="20" t="s">
        <v>2701</v>
      </c>
      <c r="E9" s="15" t="s">
        <v>570</v>
      </c>
      <c r="F9" s="39">
        <v>249125</v>
      </c>
      <c r="G9" s="21">
        <v>423512</v>
      </c>
      <c r="H9" s="21">
        <f t="shared" si="0"/>
        <v>672637</v>
      </c>
      <c r="I9" s="21">
        <v>249125</v>
      </c>
      <c r="J9" s="21">
        <v>140165</v>
      </c>
      <c r="K9" s="21">
        <f t="shared" si="1"/>
        <v>389290</v>
      </c>
      <c r="L9" s="15" t="s">
        <v>1095</v>
      </c>
      <c r="M9" s="15">
        <v>9810671296</v>
      </c>
      <c r="N9" s="50">
        <f t="shared" si="2"/>
        <v>1.2217422406614472E-4</v>
      </c>
      <c r="O9" s="1" t="str">
        <f>VLOOKUP(D9,[1]Sheet1!$B$6:$C$870,2,0)</f>
        <v>Beetel-1102</v>
      </c>
    </row>
    <row r="10" spans="2:15" ht="22.2" customHeight="1" x14ac:dyDescent="0.25">
      <c r="B10" s="26">
        <f t="shared" si="3"/>
        <v>6</v>
      </c>
      <c r="C10" s="19" t="s">
        <v>362</v>
      </c>
      <c r="D10" s="20" t="s">
        <v>2702</v>
      </c>
      <c r="E10" s="15" t="s">
        <v>363</v>
      </c>
      <c r="F10" s="39">
        <v>249125</v>
      </c>
      <c r="G10" s="21">
        <v>423512</v>
      </c>
      <c r="H10" s="21">
        <f t="shared" si="0"/>
        <v>672637</v>
      </c>
      <c r="I10" s="21">
        <v>249125</v>
      </c>
      <c r="J10" s="21">
        <v>140165</v>
      </c>
      <c r="K10" s="21">
        <f t="shared" si="1"/>
        <v>389290</v>
      </c>
      <c r="L10" s="115" t="s">
        <v>3543</v>
      </c>
      <c r="M10" s="15">
        <v>9810172222</v>
      </c>
      <c r="N10" s="50">
        <f t="shared" si="2"/>
        <v>1.2217422406614472E-4</v>
      </c>
      <c r="O10" s="1" t="str">
        <f>VLOOKUP(D10,[1]Sheet1!$B$6:$C$870,2,0)</f>
        <v>Beetel-1002</v>
      </c>
    </row>
    <row r="11" spans="2:15" ht="22.2" customHeight="1" x14ac:dyDescent="0.25">
      <c r="B11" s="26">
        <f t="shared" si="3"/>
        <v>7</v>
      </c>
      <c r="C11" s="19" t="s">
        <v>5</v>
      </c>
      <c r="D11" s="20" t="s">
        <v>2703</v>
      </c>
      <c r="E11" s="15" t="s">
        <v>364</v>
      </c>
      <c r="F11" s="39">
        <v>2428658</v>
      </c>
      <c r="G11" s="21">
        <v>3053322</v>
      </c>
      <c r="H11" s="21">
        <f t="shared" si="0"/>
        <v>5481980</v>
      </c>
      <c r="I11" s="21">
        <v>2428458</v>
      </c>
      <c r="J11" s="21">
        <v>1348706</v>
      </c>
      <c r="K11" s="21">
        <f t="shared" si="1"/>
        <v>3777164</v>
      </c>
      <c r="L11" s="15" t="s">
        <v>1660</v>
      </c>
      <c r="M11" s="15">
        <v>9953448700</v>
      </c>
      <c r="N11" s="50">
        <f t="shared" si="2"/>
        <v>1.1854198177979796E-3</v>
      </c>
      <c r="O11" s="1" t="str">
        <f>VLOOKUP(D11,[1]Sheet1!$B$6:$C$870,2,0)</f>
        <v>Tulip-408</v>
      </c>
    </row>
    <row r="12" spans="2:15" ht="22.2" customHeight="1" x14ac:dyDescent="0.25">
      <c r="B12" s="26">
        <f t="shared" si="3"/>
        <v>8</v>
      </c>
      <c r="C12" s="19" t="s">
        <v>6</v>
      </c>
      <c r="D12" s="20" t="s">
        <v>2704</v>
      </c>
      <c r="E12" s="15" t="s">
        <v>1661</v>
      </c>
      <c r="F12" s="39">
        <v>2500273</v>
      </c>
      <c r="G12" s="21">
        <v>2784360</v>
      </c>
      <c r="H12" s="21">
        <f t="shared" si="0"/>
        <v>5284633</v>
      </c>
      <c r="I12" s="21">
        <v>2500273</v>
      </c>
      <c r="J12" s="21">
        <v>1299478</v>
      </c>
      <c r="K12" s="21">
        <f t="shared" si="1"/>
        <v>3799751</v>
      </c>
      <c r="L12" s="15" t="s">
        <v>1096</v>
      </c>
      <c r="M12" s="15">
        <v>9810256144</v>
      </c>
      <c r="N12" s="50">
        <f t="shared" si="2"/>
        <v>1.1925084899934689E-3</v>
      </c>
      <c r="O12" s="1" t="str">
        <f>VLOOKUP(D12,[1]Sheet1!$B$6:$C$870,2,0)</f>
        <v>Beetel-1210</v>
      </c>
    </row>
    <row r="13" spans="2:15" ht="22.2" customHeight="1" x14ac:dyDescent="0.25">
      <c r="B13" s="26">
        <f t="shared" si="3"/>
        <v>9</v>
      </c>
      <c r="C13" s="19" t="s">
        <v>7</v>
      </c>
      <c r="D13" s="20" t="s">
        <v>2705</v>
      </c>
      <c r="E13" s="15" t="s">
        <v>365</v>
      </c>
      <c r="F13" s="39">
        <v>4042653</v>
      </c>
      <c r="G13" s="21">
        <v>2408542</v>
      </c>
      <c r="H13" s="21">
        <f t="shared" si="0"/>
        <v>6451195</v>
      </c>
      <c r="I13" s="21">
        <v>4042653</v>
      </c>
      <c r="J13" s="21">
        <v>1481748</v>
      </c>
      <c r="K13" s="21">
        <f t="shared" si="1"/>
        <v>5524401</v>
      </c>
      <c r="L13" s="15" t="s">
        <v>1097</v>
      </c>
      <c r="M13" s="15">
        <v>9818588761</v>
      </c>
      <c r="N13" s="50">
        <f t="shared" si="2"/>
        <v>1.7337702114239614E-3</v>
      </c>
      <c r="O13" s="1" t="str">
        <f>VLOOKUP(D13,[1]Sheet1!$B$6:$C$870,2,0)</f>
        <v>Rosewood-208</v>
      </c>
    </row>
    <row r="14" spans="2:15" ht="22.2" customHeight="1" x14ac:dyDescent="0.25">
      <c r="B14" s="26">
        <f t="shared" si="3"/>
        <v>10</v>
      </c>
      <c r="C14" s="19" t="s">
        <v>8</v>
      </c>
      <c r="D14" s="20" t="s">
        <v>2706</v>
      </c>
      <c r="E14" s="15" t="s">
        <v>366</v>
      </c>
      <c r="F14" s="39">
        <v>1484418</v>
      </c>
      <c r="G14" s="21">
        <v>1381119</v>
      </c>
      <c r="H14" s="21">
        <f t="shared" si="0"/>
        <v>2865537</v>
      </c>
      <c r="I14" s="21">
        <v>1484418</v>
      </c>
      <c r="J14" s="21">
        <v>856029</v>
      </c>
      <c r="K14" s="21">
        <f t="shared" si="1"/>
        <v>2340447</v>
      </c>
      <c r="L14" s="15" t="s">
        <v>1098</v>
      </c>
      <c r="M14" s="15">
        <v>9810319261</v>
      </c>
      <c r="N14" s="50">
        <f t="shared" si="2"/>
        <v>7.345225826323209E-4</v>
      </c>
      <c r="O14" s="1" t="str">
        <f>VLOOKUP(D14,[1]Sheet1!$B$6:$C$870,2,0)</f>
        <v>Oakwood-303</v>
      </c>
    </row>
    <row r="15" spans="2:15" ht="22.2" customHeight="1" x14ac:dyDescent="0.25">
      <c r="B15" s="26">
        <f t="shared" si="3"/>
        <v>11</v>
      </c>
      <c r="C15" s="19" t="s">
        <v>9</v>
      </c>
      <c r="D15" s="20" t="s">
        <v>2707</v>
      </c>
      <c r="E15" s="15" t="s">
        <v>807</v>
      </c>
      <c r="F15" s="39">
        <v>2325555</v>
      </c>
      <c r="G15" s="21">
        <v>3130133</v>
      </c>
      <c r="H15" s="21">
        <f t="shared" si="0"/>
        <v>5455688</v>
      </c>
      <c r="I15" s="21">
        <v>2325555</v>
      </c>
      <c r="J15" s="21">
        <v>1369064</v>
      </c>
      <c r="K15" s="21">
        <f t="shared" si="1"/>
        <v>3694619</v>
      </c>
      <c r="L15" s="15" t="s">
        <v>1099</v>
      </c>
      <c r="M15" s="15">
        <v>9596658899</v>
      </c>
      <c r="N15" s="50">
        <f t="shared" si="2"/>
        <v>1.1595140115210653E-3</v>
      </c>
      <c r="O15" s="1" t="str">
        <f>VLOOKUP(D15,[1]Sheet1!$B$6:$C$870,2,0)</f>
        <v>Iris-G07</v>
      </c>
    </row>
    <row r="16" spans="2:15" ht="22.2" customHeight="1" x14ac:dyDescent="0.25">
      <c r="B16" s="26">
        <f t="shared" si="3"/>
        <v>12</v>
      </c>
      <c r="C16" s="19" t="s">
        <v>10</v>
      </c>
      <c r="D16" s="20" t="s">
        <v>2708</v>
      </c>
      <c r="E16" s="15" t="s">
        <v>808</v>
      </c>
      <c r="F16" s="39">
        <v>1260565</v>
      </c>
      <c r="G16" s="21">
        <v>1813556</v>
      </c>
      <c r="H16" s="21">
        <f t="shared" si="0"/>
        <v>3074121</v>
      </c>
      <c r="I16" s="21">
        <v>1260565</v>
      </c>
      <c r="J16" s="21">
        <v>824728</v>
      </c>
      <c r="K16" s="21">
        <f t="shared" si="1"/>
        <v>2085293</v>
      </c>
      <c r="L16" s="15" t="s">
        <v>1100</v>
      </c>
      <c r="M16" s="15">
        <v>9873108083</v>
      </c>
      <c r="N16" s="50">
        <f t="shared" si="2"/>
        <v>6.544454114556324E-4</v>
      </c>
      <c r="O16" s="1" t="str">
        <f>VLOOKUP(D16,[1]Sheet1!$B$6:$C$870,2,0)</f>
        <v>Greenotel-710</v>
      </c>
    </row>
    <row r="17" spans="2:15" ht="22.2" customHeight="1" x14ac:dyDescent="0.25">
      <c r="B17" s="26">
        <f t="shared" si="3"/>
        <v>13</v>
      </c>
      <c r="C17" s="19" t="s">
        <v>11</v>
      </c>
      <c r="D17" s="20" t="s">
        <v>2709</v>
      </c>
      <c r="E17" s="15" t="s">
        <v>809</v>
      </c>
      <c r="F17" s="39">
        <v>4001009</v>
      </c>
      <c r="G17" s="21">
        <v>5019567</v>
      </c>
      <c r="H17" s="21">
        <f t="shared" si="0"/>
        <v>9020576</v>
      </c>
      <c r="I17" s="21">
        <v>4001009</v>
      </c>
      <c r="J17" s="21">
        <v>2314049</v>
      </c>
      <c r="K17" s="21">
        <f t="shared" si="1"/>
        <v>6315058</v>
      </c>
      <c r="L17" s="15" t="s">
        <v>1101</v>
      </c>
      <c r="M17" s="15">
        <v>9871980101</v>
      </c>
      <c r="N17" s="50">
        <f t="shared" si="2"/>
        <v>1.9819088881879825E-3</v>
      </c>
      <c r="O17" s="1" t="str">
        <f>VLOOKUP(D17,[1]Sheet1!$B$6:$C$870,2,0)</f>
        <v>Orchid-1202</v>
      </c>
    </row>
    <row r="18" spans="2:15" ht="22.2" customHeight="1" x14ac:dyDescent="0.25">
      <c r="B18" s="26">
        <f t="shared" si="3"/>
        <v>14</v>
      </c>
      <c r="C18" s="19" t="s">
        <v>12</v>
      </c>
      <c r="D18" s="20" t="s">
        <v>2710</v>
      </c>
      <c r="E18" s="15" t="s">
        <v>367</v>
      </c>
      <c r="F18" s="39">
        <v>2783877</v>
      </c>
      <c r="G18" s="21">
        <v>2630427</v>
      </c>
      <c r="H18" s="21">
        <f t="shared" si="0"/>
        <v>5414304</v>
      </c>
      <c r="I18" s="21">
        <v>2783877</v>
      </c>
      <c r="J18" s="21">
        <v>1373948</v>
      </c>
      <c r="K18" s="21">
        <f t="shared" si="1"/>
        <v>4157825</v>
      </c>
      <c r="L18" s="15" t="s">
        <v>1102</v>
      </c>
      <c r="M18" s="15">
        <v>9990124986</v>
      </c>
      <c r="N18" s="50">
        <f t="shared" si="2"/>
        <v>1.3048859286850887E-3</v>
      </c>
      <c r="O18" s="1" t="str">
        <f>VLOOKUP(D18,[1]Sheet1!$B$6:$C$870,2,0)</f>
        <v>Beetel-806</v>
      </c>
    </row>
    <row r="19" spans="2:15" ht="22.2" customHeight="1" x14ac:dyDescent="0.25">
      <c r="B19" s="26">
        <f t="shared" si="3"/>
        <v>15</v>
      </c>
      <c r="C19" s="19" t="s">
        <v>13</v>
      </c>
      <c r="D19" s="20" t="s">
        <v>2711</v>
      </c>
      <c r="E19" s="15" t="s">
        <v>1664</v>
      </c>
      <c r="F19" s="39">
        <v>2608959</v>
      </c>
      <c r="G19" s="21">
        <v>2879250</v>
      </c>
      <c r="H19" s="21">
        <f t="shared" si="0"/>
        <v>5488209</v>
      </c>
      <c r="I19" s="21">
        <v>2608959</v>
      </c>
      <c r="J19" s="21">
        <v>1305091</v>
      </c>
      <c r="K19" s="21">
        <f t="shared" si="1"/>
        <v>3914050</v>
      </c>
      <c r="L19" s="15" t="s">
        <v>1662</v>
      </c>
      <c r="M19" s="15" t="s">
        <v>1663</v>
      </c>
      <c r="N19" s="50">
        <f t="shared" si="2"/>
        <v>1.2283799268054502E-3</v>
      </c>
      <c r="O19" s="1" t="str">
        <f>VLOOKUP(D19,[1]Sheet1!$B$6:$C$870,2,0)</f>
        <v>Beetel-605</v>
      </c>
    </row>
    <row r="20" spans="2:15" ht="22.2" customHeight="1" x14ac:dyDescent="0.25">
      <c r="B20" s="26">
        <f t="shared" si="3"/>
        <v>16</v>
      </c>
      <c r="C20" s="19" t="s">
        <v>14</v>
      </c>
      <c r="D20" s="20" t="s">
        <v>2712</v>
      </c>
      <c r="E20" s="15" t="s">
        <v>1636</v>
      </c>
      <c r="F20" s="39">
        <v>3213437</v>
      </c>
      <c r="G20" s="21">
        <v>3726474.81</v>
      </c>
      <c r="H20" s="21">
        <f t="shared" si="0"/>
        <v>6939911.8100000005</v>
      </c>
      <c r="I20" s="21">
        <v>3213437</v>
      </c>
      <c r="J20" s="21">
        <v>1706320</v>
      </c>
      <c r="K20" s="21">
        <f t="shared" si="1"/>
        <v>4919757</v>
      </c>
      <c r="L20" s="15" t="s">
        <v>1103</v>
      </c>
      <c r="M20" s="15">
        <v>9958849541</v>
      </c>
      <c r="N20" s="50">
        <f t="shared" si="2"/>
        <v>1.544009591998212E-3</v>
      </c>
      <c r="O20" s="1" t="str">
        <f>VLOOKUP(D20,[1]Sheet1!$B$6:$C$870,2,0)</f>
        <v>Lotus-407</v>
      </c>
    </row>
    <row r="21" spans="2:15" ht="22.2" customHeight="1" x14ac:dyDescent="0.25">
      <c r="B21" s="26">
        <f t="shared" si="3"/>
        <v>17</v>
      </c>
      <c r="C21" s="19" t="s">
        <v>15</v>
      </c>
      <c r="D21" s="20" t="s">
        <v>2713</v>
      </c>
      <c r="E21" s="16" t="s">
        <v>368</v>
      </c>
      <c r="F21" s="39">
        <v>4085377</v>
      </c>
      <c r="G21" s="21">
        <v>5474629</v>
      </c>
      <c r="H21" s="21">
        <f t="shared" si="0"/>
        <v>9560006</v>
      </c>
      <c r="I21" s="21">
        <v>4085377</v>
      </c>
      <c r="J21" s="21">
        <v>2369652.4596164385</v>
      </c>
      <c r="K21" s="21">
        <f t="shared" si="1"/>
        <v>6455029.4596164385</v>
      </c>
      <c r="L21" s="123" t="s">
        <v>3513</v>
      </c>
      <c r="M21" s="123" t="s">
        <v>3514</v>
      </c>
      <c r="N21" s="50">
        <f t="shared" si="2"/>
        <v>2.0258373334859458E-3</v>
      </c>
      <c r="O21" s="1" t="str">
        <f>VLOOKUP(D21,[1]Sheet1!$B$6:$C$870,2,0)</f>
        <v>Orchid-1301</v>
      </c>
    </row>
    <row r="22" spans="2:15" ht="22.2" customHeight="1" x14ac:dyDescent="0.25">
      <c r="B22" s="26">
        <f t="shared" si="3"/>
        <v>18</v>
      </c>
      <c r="C22" s="19" t="s">
        <v>16</v>
      </c>
      <c r="D22" s="20" t="s">
        <v>2714</v>
      </c>
      <c r="E22" s="15" t="s">
        <v>369</v>
      </c>
      <c r="F22" s="39">
        <v>1480631</v>
      </c>
      <c r="G22" s="21">
        <v>2077589</v>
      </c>
      <c r="H22" s="21">
        <f t="shared" si="0"/>
        <v>3558220</v>
      </c>
      <c r="I22" s="21">
        <v>1480631</v>
      </c>
      <c r="J22" s="21">
        <v>880584</v>
      </c>
      <c r="K22" s="21">
        <f t="shared" si="1"/>
        <v>2361215</v>
      </c>
      <c r="L22" s="15" t="s">
        <v>1104</v>
      </c>
      <c r="M22" s="15">
        <v>9911593861</v>
      </c>
      <c r="N22" s="50">
        <f t="shared" si="2"/>
        <v>7.4104038243556704E-4</v>
      </c>
      <c r="O22" s="1" t="str">
        <f>VLOOKUP(D22,[1]Sheet1!$B$6:$C$870,2,0)</f>
        <v>Greenotel-712</v>
      </c>
    </row>
    <row r="23" spans="2:15" ht="22.2" customHeight="1" x14ac:dyDescent="0.25">
      <c r="B23" s="26">
        <f t="shared" si="3"/>
        <v>19</v>
      </c>
      <c r="C23" s="19" t="s">
        <v>17</v>
      </c>
      <c r="D23" s="20" t="s">
        <v>2715</v>
      </c>
      <c r="E23" s="15" t="s">
        <v>370</v>
      </c>
      <c r="F23" s="39">
        <v>2335365</v>
      </c>
      <c r="G23" s="21">
        <v>2754835</v>
      </c>
      <c r="H23" s="21">
        <f t="shared" si="0"/>
        <v>5090200</v>
      </c>
      <c r="I23" s="21">
        <v>2335365</v>
      </c>
      <c r="J23" s="21">
        <v>1345254</v>
      </c>
      <c r="K23" s="21">
        <f t="shared" si="1"/>
        <v>3680619</v>
      </c>
      <c r="L23" s="15" t="s">
        <v>1779</v>
      </c>
      <c r="M23" s="15">
        <v>9810054346</v>
      </c>
      <c r="N23" s="50">
        <f t="shared" si="2"/>
        <v>1.1551202712839002E-3</v>
      </c>
      <c r="O23" s="1" t="str">
        <f>VLOOKUP(D23,[1]Sheet1!$B$6:$C$870,2,0)</f>
        <v>Tulip-1004</v>
      </c>
    </row>
    <row r="24" spans="2:15" ht="22.2" customHeight="1" x14ac:dyDescent="0.25">
      <c r="B24" s="26">
        <f t="shared" si="3"/>
        <v>20</v>
      </c>
      <c r="C24" s="19" t="s">
        <v>18</v>
      </c>
      <c r="D24" s="20" t="s">
        <v>2716</v>
      </c>
      <c r="E24" s="15" t="s">
        <v>371</v>
      </c>
      <c r="F24" s="39">
        <v>2756749</v>
      </c>
      <c r="G24" s="21">
        <v>2581762</v>
      </c>
      <c r="H24" s="21">
        <f t="shared" si="0"/>
        <v>5338511</v>
      </c>
      <c r="I24" s="21">
        <v>2756749</v>
      </c>
      <c r="J24" s="21">
        <v>1242033</v>
      </c>
      <c r="K24" s="21">
        <f t="shared" si="1"/>
        <v>3998782</v>
      </c>
      <c r="L24" s="15" t="s">
        <v>1105</v>
      </c>
      <c r="M24" s="15">
        <v>9811801541</v>
      </c>
      <c r="N24" s="50">
        <f t="shared" si="2"/>
        <v>1.2549720980751273E-3</v>
      </c>
      <c r="O24" s="1" t="str">
        <f>VLOOKUP(D24,[1]Sheet1!$B$6:$C$870,2,0)</f>
        <v>Beetel-706</v>
      </c>
    </row>
    <row r="25" spans="2:15" ht="22.2" customHeight="1" x14ac:dyDescent="0.25">
      <c r="B25" s="26">
        <f t="shared" si="3"/>
        <v>21</v>
      </c>
      <c r="C25" s="19" t="s">
        <v>19</v>
      </c>
      <c r="D25" s="20" t="s">
        <v>2717</v>
      </c>
      <c r="E25" s="15" t="s">
        <v>1665</v>
      </c>
      <c r="F25" s="39">
        <v>1471850</v>
      </c>
      <c r="G25" s="21">
        <v>1639269</v>
      </c>
      <c r="H25" s="21">
        <f t="shared" si="0"/>
        <v>3111119</v>
      </c>
      <c r="I25" s="21">
        <v>1287965</v>
      </c>
      <c r="J25" s="21">
        <v>735877</v>
      </c>
      <c r="K25" s="21">
        <f t="shared" si="1"/>
        <v>2023842</v>
      </c>
      <c r="L25" s="15" t="s">
        <v>1106</v>
      </c>
      <c r="M25" s="15">
        <v>9717763100</v>
      </c>
      <c r="N25" s="50">
        <f t="shared" si="2"/>
        <v>6.3515971636177258E-4</v>
      </c>
      <c r="O25" s="1" t="str">
        <f>VLOOKUP(D25,[1]Sheet1!$B$6:$C$870,2,0)</f>
        <v>Greenotel-505</v>
      </c>
    </row>
    <row r="26" spans="2:15" ht="22.2" customHeight="1" x14ac:dyDescent="0.25">
      <c r="B26" s="26">
        <f t="shared" si="3"/>
        <v>22</v>
      </c>
      <c r="C26" s="19" t="s">
        <v>580</v>
      </c>
      <c r="D26" s="20" t="s">
        <v>2718</v>
      </c>
      <c r="E26" s="15" t="s">
        <v>581</v>
      </c>
      <c r="F26" s="39">
        <v>2465117</v>
      </c>
      <c r="G26" s="21">
        <v>3125093</v>
      </c>
      <c r="H26" s="21">
        <f t="shared" si="0"/>
        <v>5590210</v>
      </c>
      <c r="I26" s="21">
        <v>2465117</v>
      </c>
      <c r="J26" s="21">
        <v>1389078.3809315069</v>
      </c>
      <c r="K26" s="21">
        <f t="shared" si="1"/>
        <v>3854195.3809315069</v>
      </c>
      <c r="L26" s="15" t="s">
        <v>1107</v>
      </c>
      <c r="M26" s="15" t="s">
        <v>1666</v>
      </c>
      <c r="N26" s="50">
        <f t="shared" si="2"/>
        <v>1.2095952376496336E-3</v>
      </c>
      <c r="O26" s="1" t="str">
        <f>VLOOKUP(D26,[1]Sheet1!$B$6:$C$870,2,0)</f>
        <v>Tulip-708</v>
      </c>
    </row>
    <row r="27" spans="2:15" ht="22.2" customHeight="1" x14ac:dyDescent="0.25">
      <c r="B27" s="26">
        <f t="shared" si="3"/>
        <v>23</v>
      </c>
      <c r="C27" s="19" t="s">
        <v>20</v>
      </c>
      <c r="D27" s="20" t="s">
        <v>2719</v>
      </c>
      <c r="E27" s="15" t="s">
        <v>811</v>
      </c>
      <c r="F27" s="39">
        <v>3512212</v>
      </c>
      <c r="G27" s="21">
        <v>4115349</v>
      </c>
      <c r="H27" s="21">
        <f t="shared" si="0"/>
        <v>7627561</v>
      </c>
      <c r="I27" s="21">
        <v>3512212</v>
      </c>
      <c r="J27" s="21">
        <v>1745875</v>
      </c>
      <c r="K27" s="21">
        <f t="shared" si="1"/>
        <v>5258087</v>
      </c>
      <c r="L27" s="15" t="s">
        <v>1108</v>
      </c>
      <c r="M27" s="15" t="s">
        <v>1109</v>
      </c>
      <c r="N27" s="50">
        <f t="shared" si="2"/>
        <v>1.6501906016010755E-3</v>
      </c>
      <c r="O27" s="1" t="str">
        <f>VLOOKUP(D27,[1]Sheet1!$B$6:$C$870,2,0)</f>
        <v>Caspia-304</v>
      </c>
    </row>
    <row r="28" spans="2:15" ht="22.2" customHeight="1" x14ac:dyDescent="0.25">
      <c r="B28" s="26">
        <f t="shared" si="3"/>
        <v>24</v>
      </c>
      <c r="C28" s="19" t="s">
        <v>21</v>
      </c>
      <c r="D28" s="20" t="s">
        <v>2720</v>
      </c>
      <c r="E28" s="15" t="s">
        <v>810</v>
      </c>
      <c r="F28" s="39">
        <v>1298967</v>
      </c>
      <c r="G28" s="21">
        <v>1719334</v>
      </c>
      <c r="H28" s="21">
        <f t="shared" si="0"/>
        <v>3018301</v>
      </c>
      <c r="I28" s="21">
        <v>1298967</v>
      </c>
      <c r="J28" s="21">
        <v>813841</v>
      </c>
      <c r="K28" s="21">
        <f t="shared" si="1"/>
        <v>2112808</v>
      </c>
      <c r="L28" s="15" t="s">
        <v>1110</v>
      </c>
      <c r="M28" s="15">
        <v>9868276923</v>
      </c>
      <c r="N28" s="50">
        <f t="shared" si="2"/>
        <v>6.6308068021460375E-4</v>
      </c>
      <c r="O28" s="1" t="str">
        <f>VLOOKUP(D28,[1]Sheet1!$B$6:$C$870,2,0)</f>
        <v>Greenotel-709</v>
      </c>
    </row>
    <row r="29" spans="2:15" ht="22.2" customHeight="1" x14ac:dyDescent="0.25">
      <c r="B29" s="26">
        <f t="shared" si="3"/>
        <v>25</v>
      </c>
      <c r="C29" s="19" t="s">
        <v>22</v>
      </c>
      <c r="D29" s="20" t="s">
        <v>2721</v>
      </c>
      <c r="E29" s="15" t="s">
        <v>812</v>
      </c>
      <c r="F29" s="39">
        <v>2790772</v>
      </c>
      <c r="G29" s="21">
        <v>2980086</v>
      </c>
      <c r="H29" s="21">
        <f t="shared" si="0"/>
        <v>5770858</v>
      </c>
      <c r="I29" s="21">
        <v>2790772</v>
      </c>
      <c r="J29" s="21">
        <v>1551677</v>
      </c>
      <c r="K29" s="21">
        <f t="shared" si="1"/>
        <v>4342449</v>
      </c>
      <c r="L29" s="15" t="s">
        <v>1111</v>
      </c>
      <c r="M29" s="15">
        <v>9871398143</v>
      </c>
      <c r="N29" s="50">
        <f t="shared" si="2"/>
        <v>1.3628280642241158E-3</v>
      </c>
      <c r="O29" s="1" t="str">
        <f>VLOOKUP(D29,[1]Sheet1!$B$6:$C$870,2,0)</f>
        <v>Lotus-302</v>
      </c>
    </row>
    <row r="30" spans="2:15" ht="22.2" customHeight="1" x14ac:dyDescent="0.25">
      <c r="B30" s="26">
        <f t="shared" si="3"/>
        <v>26</v>
      </c>
      <c r="C30" s="19" t="s">
        <v>23</v>
      </c>
      <c r="D30" s="20" t="s">
        <v>2722</v>
      </c>
      <c r="E30" s="15" t="s">
        <v>372</v>
      </c>
      <c r="F30" s="39">
        <v>2589377</v>
      </c>
      <c r="G30" s="21">
        <v>3177001</v>
      </c>
      <c r="H30" s="21">
        <f t="shared" si="0"/>
        <v>5766378</v>
      </c>
      <c r="I30" s="21">
        <v>2589377</v>
      </c>
      <c r="J30" s="21">
        <v>1335229</v>
      </c>
      <c r="K30" s="21">
        <f t="shared" si="1"/>
        <v>3924606</v>
      </c>
      <c r="L30" s="15" t="s">
        <v>1112</v>
      </c>
      <c r="M30" s="15">
        <v>9312408655</v>
      </c>
      <c r="N30" s="50">
        <f t="shared" si="2"/>
        <v>1.2316928069442728E-3</v>
      </c>
      <c r="O30" s="1" t="str">
        <f>VLOOKUP(D30,[1]Sheet1!$B$6:$C$870,2,0)</f>
        <v>Tulip-1308</v>
      </c>
    </row>
    <row r="31" spans="2:15" ht="22.2" customHeight="1" x14ac:dyDescent="0.25">
      <c r="B31" s="26">
        <f t="shared" si="3"/>
        <v>27</v>
      </c>
      <c r="C31" s="19" t="s">
        <v>24</v>
      </c>
      <c r="D31" s="20" t="s">
        <v>2723</v>
      </c>
      <c r="E31" s="15" t="s">
        <v>373</v>
      </c>
      <c r="F31" s="39">
        <v>3298389</v>
      </c>
      <c r="G31" s="21">
        <v>2914872</v>
      </c>
      <c r="H31" s="21">
        <f t="shared" si="0"/>
        <v>6213261</v>
      </c>
      <c r="I31" s="21">
        <v>3298389</v>
      </c>
      <c r="J31" s="21">
        <v>1599731</v>
      </c>
      <c r="K31" s="21">
        <f t="shared" si="1"/>
        <v>4898120</v>
      </c>
      <c r="L31" s="15" t="s">
        <v>1113</v>
      </c>
      <c r="M31" s="15">
        <v>9868228051</v>
      </c>
      <c r="N31" s="50">
        <f t="shared" si="2"/>
        <v>1.5372190664616732E-3</v>
      </c>
      <c r="O31" s="1" t="str">
        <f>VLOOKUP(D31,[1]Sheet1!$B$6:$C$870,2,0)</f>
        <v>Lotus-1003</v>
      </c>
    </row>
    <row r="32" spans="2:15" ht="22.2" customHeight="1" x14ac:dyDescent="0.25">
      <c r="B32" s="26">
        <f t="shared" si="3"/>
        <v>28</v>
      </c>
      <c r="C32" s="19" t="s">
        <v>25</v>
      </c>
      <c r="D32" s="20" t="s">
        <v>2724</v>
      </c>
      <c r="E32" s="15" t="s">
        <v>1667</v>
      </c>
      <c r="F32" s="39">
        <v>2728484</v>
      </c>
      <c r="G32" s="21">
        <v>3335179</v>
      </c>
      <c r="H32" s="21">
        <f t="shared" si="0"/>
        <v>6063663</v>
      </c>
      <c r="I32" s="21">
        <v>2728484</v>
      </c>
      <c r="J32" s="21">
        <v>1553409</v>
      </c>
      <c r="K32" s="21">
        <f t="shared" si="1"/>
        <v>4281893</v>
      </c>
      <c r="L32" s="15" t="s">
        <v>1114</v>
      </c>
      <c r="M32" s="15">
        <v>8116857520</v>
      </c>
      <c r="N32" s="50">
        <f t="shared" si="2"/>
        <v>1.3438232546668463E-3</v>
      </c>
      <c r="O32" s="1" t="str">
        <f>VLOOKUP(D32,[1]Sheet1!$B$6:$C$870,2,0)</f>
        <v>Iris-607</v>
      </c>
    </row>
    <row r="33" spans="2:15" ht="22.2" customHeight="1" x14ac:dyDescent="0.25">
      <c r="B33" s="26">
        <f t="shared" si="3"/>
        <v>29</v>
      </c>
      <c r="C33" s="19" t="s">
        <v>26</v>
      </c>
      <c r="D33" s="20" t="s">
        <v>2725</v>
      </c>
      <c r="E33" s="15" t="s">
        <v>374</v>
      </c>
      <c r="F33" s="39">
        <v>3138970</v>
      </c>
      <c r="G33" s="21">
        <v>3669757</v>
      </c>
      <c r="H33" s="21">
        <f t="shared" si="0"/>
        <v>6808727</v>
      </c>
      <c r="I33" s="21">
        <v>3138970</v>
      </c>
      <c r="J33" s="21">
        <v>1786863</v>
      </c>
      <c r="K33" s="21">
        <f t="shared" si="1"/>
        <v>4925833</v>
      </c>
      <c r="L33" s="15" t="s">
        <v>1115</v>
      </c>
      <c r="M33" s="15">
        <v>9312370970</v>
      </c>
      <c r="N33" s="50">
        <f t="shared" si="2"/>
        <v>1.5459164752611417E-3</v>
      </c>
      <c r="O33" s="1" t="str">
        <f>VLOOKUP(D33,[1]Sheet1!$B$6:$C$870,2,0)</f>
        <v>Orchid-107</v>
      </c>
    </row>
    <row r="34" spans="2:15" ht="22.2" customHeight="1" x14ac:dyDescent="0.25">
      <c r="B34" s="26">
        <f t="shared" si="3"/>
        <v>30</v>
      </c>
      <c r="C34" s="19" t="s">
        <v>27</v>
      </c>
      <c r="D34" s="20" t="s">
        <v>2726</v>
      </c>
      <c r="E34" s="15" t="s">
        <v>813</v>
      </c>
      <c r="F34" s="39">
        <v>2300541</v>
      </c>
      <c r="G34" s="21">
        <v>3424718</v>
      </c>
      <c r="H34" s="21">
        <f t="shared" si="0"/>
        <v>5725259</v>
      </c>
      <c r="I34" s="21">
        <v>2300541</v>
      </c>
      <c r="J34" s="21">
        <v>1201492</v>
      </c>
      <c r="K34" s="21">
        <f t="shared" si="1"/>
        <v>3502033</v>
      </c>
      <c r="L34" s="123" t="s">
        <v>3508</v>
      </c>
      <c r="M34" s="123" t="s">
        <v>3509</v>
      </c>
      <c r="N34" s="50">
        <f t="shared" si="2"/>
        <v>1.0990730931414448E-3</v>
      </c>
      <c r="O34" s="1" t="str">
        <f>VLOOKUP(D34,[1]Sheet1!$B$6:$C$870,2,0)</f>
        <v>Greenotel-Shop-F3</v>
      </c>
    </row>
    <row r="35" spans="2:15" ht="22.2" customHeight="1" x14ac:dyDescent="0.25">
      <c r="B35" s="26">
        <f t="shared" si="3"/>
        <v>31</v>
      </c>
      <c r="C35" s="19" t="s">
        <v>28</v>
      </c>
      <c r="D35" s="20" t="s">
        <v>2727</v>
      </c>
      <c r="E35" s="15" t="s">
        <v>814</v>
      </c>
      <c r="F35" s="39">
        <v>2352965</v>
      </c>
      <c r="G35" s="21">
        <v>3055631</v>
      </c>
      <c r="H35" s="21">
        <f t="shared" si="0"/>
        <v>5408596</v>
      </c>
      <c r="I35" s="21">
        <v>2352965</v>
      </c>
      <c r="J35" s="21">
        <v>1390975</v>
      </c>
      <c r="K35" s="21">
        <f t="shared" si="1"/>
        <v>3743940</v>
      </c>
      <c r="L35" s="15" t="s">
        <v>1116</v>
      </c>
      <c r="M35" s="15">
        <v>9958117707</v>
      </c>
      <c r="N35" s="50">
        <f t="shared" si="2"/>
        <v>1.1749928445380098E-3</v>
      </c>
      <c r="O35" s="1" t="str">
        <f>VLOOKUP(D35,[1]Sheet1!$B$6:$C$870,2,0)</f>
        <v>Tulip-609</v>
      </c>
    </row>
    <row r="36" spans="2:15" ht="22.2" customHeight="1" x14ac:dyDescent="0.25">
      <c r="B36" s="26">
        <f t="shared" si="3"/>
        <v>32</v>
      </c>
      <c r="C36" s="19" t="s">
        <v>29</v>
      </c>
      <c r="D36" s="20" t="s">
        <v>2728</v>
      </c>
      <c r="E36" s="15" t="s">
        <v>815</v>
      </c>
      <c r="F36" s="39">
        <v>1394515</v>
      </c>
      <c r="G36" s="21">
        <v>1963263</v>
      </c>
      <c r="H36" s="21">
        <f t="shared" si="0"/>
        <v>3357778</v>
      </c>
      <c r="I36" s="21">
        <v>1394515</v>
      </c>
      <c r="J36" s="21">
        <v>872706</v>
      </c>
      <c r="K36" s="21">
        <f t="shared" si="1"/>
        <v>2267221</v>
      </c>
      <c r="L36" s="15" t="s">
        <v>1668</v>
      </c>
      <c r="M36" s="15">
        <v>9910649610</v>
      </c>
      <c r="N36" s="50">
        <f t="shared" si="2"/>
        <v>7.1154143816041691E-4</v>
      </c>
      <c r="O36" s="1" t="str">
        <f>VLOOKUP(D36,[1]Sheet1!$B$6:$C$870,2,0)</f>
        <v>Greenotel-1013</v>
      </c>
    </row>
    <row r="37" spans="2:15" ht="22.2" customHeight="1" x14ac:dyDescent="0.25">
      <c r="B37" s="26">
        <f t="shared" si="3"/>
        <v>33</v>
      </c>
      <c r="C37" s="19" t="s">
        <v>30</v>
      </c>
      <c r="D37" s="20" t="s">
        <v>2729</v>
      </c>
      <c r="E37" s="15" t="s">
        <v>375</v>
      </c>
      <c r="F37" s="39">
        <v>3123264</v>
      </c>
      <c r="G37" s="21">
        <v>3984087</v>
      </c>
      <c r="H37" s="21">
        <f t="shared" si="0"/>
        <v>7107351</v>
      </c>
      <c r="I37" s="21">
        <v>3123264</v>
      </c>
      <c r="J37" s="21">
        <v>1821734</v>
      </c>
      <c r="K37" s="21">
        <f t="shared" si="1"/>
        <v>4944998</v>
      </c>
      <c r="L37" s="15" t="s">
        <v>1117</v>
      </c>
      <c r="M37" s="15">
        <v>9910699005</v>
      </c>
      <c r="N37" s="50">
        <f t="shared" si="2"/>
        <v>1.5519311918072323E-3</v>
      </c>
      <c r="O37" s="1" t="str">
        <f>VLOOKUP(D37,[1]Sheet1!$B$6:$C$870,2,0)</f>
        <v>Orchid-106</v>
      </c>
    </row>
    <row r="38" spans="2:15" ht="22.2" customHeight="1" x14ac:dyDescent="0.25">
      <c r="B38" s="26">
        <f t="shared" si="3"/>
        <v>34</v>
      </c>
      <c r="C38" s="19" t="s">
        <v>31</v>
      </c>
      <c r="D38" s="20" t="s">
        <v>2730</v>
      </c>
      <c r="E38" s="15" t="s">
        <v>376</v>
      </c>
      <c r="F38" s="39">
        <v>3437711</v>
      </c>
      <c r="G38" s="21">
        <v>3718379</v>
      </c>
      <c r="H38" s="21">
        <f t="shared" si="0"/>
        <v>7156090</v>
      </c>
      <c r="I38" s="21">
        <v>3437711</v>
      </c>
      <c r="J38" s="21">
        <v>1868451</v>
      </c>
      <c r="K38" s="21">
        <f t="shared" si="1"/>
        <v>5306162</v>
      </c>
      <c r="L38" s="15" t="s">
        <v>1118</v>
      </c>
      <c r="M38" s="15" t="s">
        <v>1119</v>
      </c>
      <c r="N38" s="50">
        <f t="shared" si="2"/>
        <v>1.6652783917369123E-3</v>
      </c>
      <c r="O38" s="1" t="str">
        <f>VLOOKUP(D38,[1]Sheet1!$B$6:$C$870,2,0)</f>
        <v>Caspia-102</v>
      </c>
    </row>
    <row r="39" spans="2:15" ht="22.2" customHeight="1" x14ac:dyDescent="0.25">
      <c r="B39" s="26">
        <f t="shared" si="3"/>
        <v>35</v>
      </c>
      <c r="C39" s="19" t="s">
        <v>32</v>
      </c>
      <c r="D39" s="20" t="s">
        <v>2731</v>
      </c>
      <c r="E39" s="15" t="s">
        <v>816</v>
      </c>
      <c r="F39" s="39">
        <v>3451018</v>
      </c>
      <c r="G39" s="21">
        <v>3528548</v>
      </c>
      <c r="H39" s="21">
        <f t="shared" si="0"/>
        <v>6979566</v>
      </c>
      <c r="I39" s="21">
        <v>3451018</v>
      </c>
      <c r="J39" s="21">
        <v>1767921</v>
      </c>
      <c r="K39" s="21">
        <f t="shared" si="1"/>
        <v>5218939</v>
      </c>
      <c r="L39" s="15" t="s">
        <v>1120</v>
      </c>
      <c r="M39" s="15">
        <v>8368959076</v>
      </c>
      <c r="N39" s="50">
        <f t="shared" si="2"/>
        <v>1.6379044485436082E-3</v>
      </c>
      <c r="O39" s="1" t="str">
        <f>VLOOKUP(D39,[1]Sheet1!$B$6:$C$870,2,0)</f>
        <v>Lotus-503</v>
      </c>
    </row>
    <row r="40" spans="2:15" ht="22.2" customHeight="1" x14ac:dyDescent="0.25">
      <c r="B40" s="26">
        <f t="shared" si="3"/>
        <v>36</v>
      </c>
      <c r="C40" s="19" t="s">
        <v>33</v>
      </c>
      <c r="D40" s="20" t="s">
        <v>2732</v>
      </c>
      <c r="E40" s="15" t="s">
        <v>377</v>
      </c>
      <c r="F40" s="39">
        <v>2380499</v>
      </c>
      <c r="G40" s="21">
        <v>3199391</v>
      </c>
      <c r="H40" s="21">
        <f t="shared" si="0"/>
        <v>5579890</v>
      </c>
      <c r="I40" s="21">
        <v>2380499</v>
      </c>
      <c r="J40" s="21">
        <v>1367985</v>
      </c>
      <c r="K40" s="21">
        <f t="shared" si="1"/>
        <v>3748484</v>
      </c>
      <c r="L40" s="15" t="s">
        <v>1669</v>
      </c>
      <c r="M40" s="15">
        <v>9871969877</v>
      </c>
      <c r="N40" s="50">
        <f t="shared" si="2"/>
        <v>1.1764189270835584E-3</v>
      </c>
      <c r="O40" s="1" t="str">
        <f>VLOOKUP(D40,[1]Sheet1!$B$6:$C$870,2,0)</f>
        <v>Tulip-908</v>
      </c>
    </row>
    <row r="41" spans="2:15" ht="22.2" customHeight="1" x14ac:dyDescent="0.25">
      <c r="B41" s="26">
        <f t="shared" si="3"/>
        <v>37</v>
      </c>
      <c r="C41" s="19" t="s">
        <v>34</v>
      </c>
      <c r="D41" s="20" t="s">
        <v>2733</v>
      </c>
      <c r="E41" s="15" t="s">
        <v>378</v>
      </c>
      <c r="F41" s="39">
        <v>3174660</v>
      </c>
      <c r="G41" s="21">
        <v>3861778</v>
      </c>
      <c r="H41" s="21">
        <f t="shared" si="0"/>
        <v>7036438</v>
      </c>
      <c r="I41" s="21">
        <v>3174660</v>
      </c>
      <c r="J41" s="21">
        <v>1770258</v>
      </c>
      <c r="K41" s="21">
        <f t="shared" si="1"/>
        <v>4944918</v>
      </c>
      <c r="L41" s="15" t="s">
        <v>1121</v>
      </c>
      <c r="M41" s="15">
        <v>8003207759</v>
      </c>
      <c r="N41" s="50">
        <f t="shared" si="2"/>
        <v>1.551906084720163E-3</v>
      </c>
      <c r="O41" s="1" t="str">
        <f>VLOOKUP(D41,[1]Sheet1!$B$6:$C$870,2,0)</f>
        <v>Caspia-404</v>
      </c>
    </row>
    <row r="42" spans="2:15" ht="22.2" customHeight="1" x14ac:dyDescent="0.25">
      <c r="B42" s="26">
        <f t="shared" si="3"/>
        <v>38</v>
      </c>
      <c r="C42" s="19" t="s">
        <v>35</v>
      </c>
      <c r="D42" s="20" t="s">
        <v>2734</v>
      </c>
      <c r="E42" s="15" t="s">
        <v>817</v>
      </c>
      <c r="F42" s="39">
        <v>2466150</v>
      </c>
      <c r="G42" s="21">
        <v>2793979</v>
      </c>
      <c r="H42" s="21">
        <f t="shared" si="0"/>
        <v>5260129</v>
      </c>
      <c r="I42" s="21">
        <v>2466150</v>
      </c>
      <c r="J42" s="21">
        <v>1286645</v>
      </c>
      <c r="K42" s="21">
        <f t="shared" si="1"/>
        <v>3752795</v>
      </c>
      <c r="L42" s="15" t="s">
        <v>1122</v>
      </c>
      <c r="M42" s="15">
        <v>9871885723</v>
      </c>
      <c r="N42" s="50">
        <f t="shared" si="2"/>
        <v>1.1777718852380168E-3</v>
      </c>
      <c r="O42" s="1" t="str">
        <f>VLOOKUP(D42,[1]Sheet1!$B$6:$C$870,2,0)</f>
        <v>Beetel-606</v>
      </c>
    </row>
    <row r="43" spans="2:15" ht="22.2" customHeight="1" x14ac:dyDescent="0.25">
      <c r="B43" s="26">
        <f t="shared" si="3"/>
        <v>39</v>
      </c>
      <c r="C43" s="19" t="s">
        <v>333</v>
      </c>
      <c r="D43" s="20" t="s">
        <v>2735</v>
      </c>
      <c r="E43" s="15" t="s">
        <v>818</v>
      </c>
      <c r="F43" s="39">
        <v>1557097</v>
      </c>
      <c r="G43" s="21">
        <v>2192794</v>
      </c>
      <c r="H43" s="21">
        <f t="shared" si="0"/>
        <v>3749891</v>
      </c>
      <c r="I43" s="21">
        <v>1557097</v>
      </c>
      <c r="J43" s="21">
        <v>960828</v>
      </c>
      <c r="K43" s="21">
        <f t="shared" si="1"/>
        <v>2517925</v>
      </c>
      <c r="L43" s="15" t="s">
        <v>1153</v>
      </c>
      <c r="M43" s="15">
        <v>9811558544</v>
      </c>
      <c r="N43" s="50">
        <f t="shared" si="2"/>
        <v>7.9022202761886372E-4</v>
      </c>
      <c r="O43" s="1" t="str">
        <f>VLOOKUP(D43,[1]Sheet1!$B$6:$C$870,2,0)</f>
        <v>Greenotel-1109</v>
      </c>
    </row>
    <row r="44" spans="2:15" ht="22.2" customHeight="1" x14ac:dyDescent="0.25">
      <c r="B44" s="26">
        <f t="shared" si="3"/>
        <v>40</v>
      </c>
      <c r="C44" s="19" t="s">
        <v>36</v>
      </c>
      <c r="D44" s="20" t="s">
        <v>2736</v>
      </c>
      <c r="E44" s="15" t="s">
        <v>379</v>
      </c>
      <c r="F44" s="39">
        <v>3097026</v>
      </c>
      <c r="G44" s="21">
        <v>4266259</v>
      </c>
      <c r="H44" s="21">
        <f t="shared" si="0"/>
        <v>7363285</v>
      </c>
      <c r="I44" s="21">
        <v>3097026</v>
      </c>
      <c r="J44" s="21">
        <v>1812113</v>
      </c>
      <c r="K44" s="21">
        <f t="shared" si="1"/>
        <v>4909139</v>
      </c>
      <c r="L44" s="15" t="s">
        <v>1123</v>
      </c>
      <c r="M44" s="15">
        <v>9899455101</v>
      </c>
      <c r="N44" s="50">
        <f t="shared" si="2"/>
        <v>1.5406772538669106E-3</v>
      </c>
      <c r="O44" s="1" t="str">
        <f>VLOOKUP(D44,[1]Sheet1!$B$6:$C$870,2,0)</f>
        <v>Iris-404</v>
      </c>
    </row>
    <row r="45" spans="2:15" ht="22.2" customHeight="1" x14ac:dyDescent="0.25">
      <c r="B45" s="26">
        <f t="shared" si="3"/>
        <v>41</v>
      </c>
      <c r="C45" s="19" t="s">
        <v>37</v>
      </c>
      <c r="D45" s="20" t="s">
        <v>2737</v>
      </c>
      <c r="E45" s="15" t="s">
        <v>819</v>
      </c>
      <c r="F45" s="39">
        <v>3162653</v>
      </c>
      <c r="G45" s="21">
        <v>3430162</v>
      </c>
      <c r="H45" s="21">
        <f t="shared" si="0"/>
        <v>6592815</v>
      </c>
      <c r="I45" s="21">
        <v>3162653</v>
      </c>
      <c r="J45" s="21">
        <v>1654298</v>
      </c>
      <c r="K45" s="21">
        <f t="shared" si="1"/>
        <v>4816951</v>
      </c>
      <c r="L45" s="115" t="s">
        <v>3544</v>
      </c>
      <c r="M45" s="15" t="s">
        <v>1670</v>
      </c>
      <c r="N45" s="50">
        <f t="shared" si="2"/>
        <v>1.5117451020823548E-3</v>
      </c>
      <c r="O45" s="1" t="str">
        <f>VLOOKUP(D45,[1]Sheet1!$B$6:$C$870,2,0)</f>
        <v>Lotus-504</v>
      </c>
    </row>
    <row r="46" spans="2:15" ht="22.2" customHeight="1" x14ac:dyDescent="0.25">
      <c r="B46" s="26">
        <f t="shared" si="3"/>
        <v>42</v>
      </c>
      <c r="C46" s="19" t="s">
        <v>38</v>
      </c>
      <c r="D46" s="20" t="s">
        <v>2738</v>
      </c>
      <c r="E46" s="15" t="s">
        <v>820</v>
      </c>
      <c r="F46" s="39">
        <v>3419914</v>
      </c>
      <c r="G46" s="21">
        <v>3136951</v>
      </c>
      <c r="H46" s="21">
        <f t="shared" si="0"/>
        <v>6556865</v>
      </c>
      <c r="I46" s="21">
        <v>3419914</v>
      </c>
      <c r="J46" s="21">
        <v>1702770</v>
      </c>
      <c r="K46" s="21">
        <f t="shared" si="1"/>
        <v>5122684</v>
      </c>
      <c r="L46" s="15" t="s">
        <v>1124</v>
      </c>
      <c r="M46" s="15">
        <v>9560797245</v>
      </c>
      <c r="N46" s="50">
        <f t="shared" si="2"/>
        <v>1.6076959152201559E-3</v>
      </c>
      <c r="O46" s="1" t="str">
        <f>VLOOKUP(D46,[1]Sheet1!$B$6:$C$870,2,0)</f>
        <v>Lotus-907</v>
      </c>
    </row>
    <row r="47" spans="2:15" ht="22.2" customHeight="1" x14ac:dyDescent="0.25">
      <c r="B47" s="26">
        <f t="shared" si="3"/>
        <v>43</v>
      </c>
      <c r="C47" s="19" t="s">
        <v>39</v>
      </c>
      <c r="D47" s="20" t="s">
        <v>2739</v>
      </c>
      <c r="E47" s="15" t="s">
        <v>380</v>
      </c>
      <c r="F47" s="39">
        <v>2266571</v>
      </c>
      <c r="G47" s="21">
        <v>3058194</v>
      </c>
      <c r="H47" s="21">
        <f t="shared" si="0"/>
        <v>5324765</v>
      </c>
      <c r="I47" s="21">
        <v>2266571</v>
      </c>
      <c r="J47" s="21">
        <v>1311506</v>
      </c>
      <c r="K47" s="21">
        <f t="shared" si="1"/>
        <v>3578077</v>
      </c>
      <c r="L47" s="15" t="s">
        <v>1125</v>
      </c>
      <c r="M47" s="15">
        <v>9810834754</v>
      </c>
      <c r="N47" s="50">
        <f t="shared" si="2"/>
        <v>1.1229386347553724E-3</v>
      </c>
      <c r="O47" s="1" t="str">
        <f>VLOOKUP(D47,[1]Sheet1!$B$6:$C$870,2,0)</f>
        <v>Tulip-703</v>
      </c>
    </row>
    <row r="48" spans="2:15" ht="22.2" customHeight="1" x14ac:dyDescent="0.25">
      <c r="B48" s="26">
        <f t="shared" si="3"/>
        <v>44</v>
      </c>
      <c r="C48" s="19" t="s">
        <v>40</v>
      </c>
      <c r="D48" s="20" t="s">
        <v>2740</v>
      </c>
      <c r="E48" s="15" t="s">
        <v>381</v>
      </c>
      <c r="F48" s="39">
        <v>3123264</v>
      </c>
      <c r="G48" s="21">
        <v>3984087</v>
      </c>
      <c r="H48" s="21">
        <f t="shared" si="0"/>
        <v>7107351</v>
      </c>
      <c r="I48" s="21">
        <v>3123264</v>
      </c>
      <c r="J48" s="21">
        <v>1820653</v>
      </c>
      <c r="K48" s="21">
        <f t="shared" si="1"/>
        <v>4943917</v>
      </c>
      <c r="L48" s="15" t="s">
        <v>1126</v>
      </c>
      <c r="M48" s="15">
        <v>9650430242</v>
      </c>
      <c r="N48" s="50">
        <f t="shared" si="2"/>
        <v>1.5515919322932055E-3</v>
      </c>
      <c r="O48" s="1" t="str">
        <f>VLOOKUP(D48,[1]Sheet1!$B$6:$C$870,2,0)</f>
        <v>Orchid-306</v>
      </c>
    </row>
    <row r="49" spans="2:15" ht="22.2" customHeight="1" x14ac:dyDescent="0.25">
      <c r="B49" s="26">
        <f t="shared" si="3"/>
        <v>45</v>
      </c>
      <c r="C49" s="19" t="s">
        <v>41</v>
      </c>
      <c r="D49" s="20" t="s">
        <v>2741</v>
      </c>
      <c r="E49" s="15" t="s">
        <v>821</v>
      </c>
      <c r="F49" s="39">
        <v>2987214</v>
      </c>
      <c r="G49" s="21">
        <v>4180012</v>
      </c>
      <c r="H49" s="21">
        <f t="shared" si="0"/>
        <v>7167226</v>
      </c>
      <c r="I49" s="21">
        <v>2987214</v>
      </c>
      <c r="J49" s="21">
        <v>1683165</v>
      </c>
      <c r="K49" s="21">
        <f t="shared" si="1"/>
        <v>4670379</v>
      </c>
      <c r="L49" s="15" t="s">
        <v>1127</v>
      </c>
      <c r="M49" s="15">
        <v>9953899528</v>
      </c>
      <c r="N49" s="50">
        <f t="shared" si="2"/>
        <v>1.4657451525079423E-3</v>
      </c>
      <c r="O49" s="1" t="str">
        <f>VLOOKUP(D49,[1]Sheet1!$B$6:$C$870,2,0)</f>
        <v>Tulip-110</v>
      </c>
    </row>
    <row r="50" spans="2:15" ht="22.2" customHeight="1" x14ac:dyDescent="0.25">
      <c r="B50" s="26">
        <f t="shared" si="3"/>
        <v>46</v>
      </c>
      <c r="C50" s="19" t="s">
        <v>42</v>
      </c>
      <c r="D50" s="20" t="s">
        <v>2742</v>
      </c>
      <c r="E50" s="15" t="s">
        <v>382</v>
      </c>
      <c r="F50" s="39">
        <v>3041845</v>
      </c>
      <c r="G50" s="21">
        <v>3020639</v>
      </c>
      <c r="H50" s="21">
        <f t="shared" si="0"/>
        <v>6062484</v>
      </c>
      <c r="I50" s="21">
        <v>3041845</v>
      </c>
      <c r="J50" s="21">
        <v>1560811</v>
      </c>
      <c r="K50" s="21">
        <f t="shared" si="1"/>
        <v>4602656</v>
      </c>
      <c r="L50" s="15" t="s">
        <v>1128</v>
      </c>
      <c r="M50" s="15">
        <v>9910184994</v>
      </c>
      <c r="N50" s="50">
        <f t="shared" si="2"/>
        <v>1.4444910617878327E-3</v>
      </c>
      <c r="O50" s="1" t="str">
        <f>VLOOKUP(D50,[1]Sheet1!$B$6:$C$870,2,0)</f>
        <v>Beetel-401</v>
      </c>
    </row>
    <row r="51" spans="2:15" ht="22.2" customHeight="1" x14ac:dyDescent="0.25">
      <c r="B51" s="26">
        <f t="shared" si="3"/>
        <v>47</v>
      </c>
      <c r="C51" s="19" t="s">
        <v>43</v>
      </c>
      <c r="D51" s="20" t="s">
        <v>2743</v>
      </c>
      <c r="E51" s="15" t="s">
        <v>690</v>
      </c>
      <c r="F51" s="39">
        <v>3092218</v>
      </c>
      <c r="G51" s="21">
        <v>4088844</v>
      </c>
      <c r="H51" s="21">
        <f t="shared" si="0"/>
        <v>7181062</v>
      </c>
      <c r="I51" s="21">
        <v>3092218</v>
      </c>
      <c r="J51" s="21">
        <v>1817718</v>
      </c>
      <c r="K51" s="21">
        <f t="shared" si="1"/>
        <v>4909936</v>
      </c>
      <c r="L51" s="15" t="s">
        <v>1129</v>
      </c>
      <c r="M51" s="15">
        <v>9911156123</v>
      </c>
      <c r="N51" s="50">
        <f t="shared" si="2"/>
        <v>1.5409273832218406E-3</v>
      </c>
      <c r="O51" s="1" t="str">
        <f>VLOOKUP(D51,[1]Sheet1!$B$6:$C$870,2,0)</f>
        <v>Orchid-203</v>
      </c>
    </row>
    <row r="52" spans="2:15" ht="22.2" customHeight="1" x14ac:dyDescent="0.25">
      <c r="B52" s="26">
        <f t="shared" si="3"/>
        <v>48</v>
      </c>
      <c r="C52" s="19" t="s">
        <v>44</v>
      </c>
      <c r="D52" s="20" t="s">
        <v>2744</v>
      </c>
      <c r="E52" s="15" t="s">
        <v>383</v>
      </c>
      <c r="F52" s="39">
        <v>3336451</v>
      </c>
      <c r="G52" s="21">
        <v>3505742</v>
      </c>
      <c r="H52" s="21">
        <f t="shared" si="0"/>
        <v>6842193</v>
      </c>
      <c r="I52" s="21">
        <v>3336451</v>
      </c>
      <c r="J52" s="21">
        <v>1712250</v>
      </c>
      <c r="K52" s="21">
        <f t="shared" si="1"/>
        <v>5048701</v>
      </c>
      <c r="L52" s="15" t="s">
        <v>1130</v>
      </c>
      <c r="M52" s="15" t="s">
        <v>1131</v>
      </c>
      <c r="N52" s="50">
        <f t="shared" si="2"/>
        <v>1.5844771949368565E-3</v>
      </c>
      <c r="O52" s="1" t="str">
        <f>VLOOKUP(D52,[1]Sheet1!$B$6:$C$870,2,0)</f>
        <v>Lotus-604</v>
      </c>
    </row>
    <row r="53" spans="2:15" ht="22.2" customHeight="1" x14ac:dyDescent="0.25">
      <c r="B53" s="26">
        <f t="shared" si="3"/>
        <v>49</v>
      </c>
      <c r="C53" s="19" t="s">
        <v>45</v>
      </c>
      <c r="D53" s="20" t="s">
        <v>2745</v>
      </c>
      <c r="E53" s="15" t="s">
        <v>822</v>
      </c>
      <c r="F53" s="39">
        <v>3206428</v>
      </c>
      <c r="G53" s="21">
        <v>3644905</v>
      </c>
      <c r="H53" s="21">
        <f t="shared" si="0"/>
        <v>6851333</v>
      </c>
      <c r="I53" s="21">
        <v>3206428</v>
      </c>
      <c r="J53" s="21">
        <v>1680087</v>
      </c>
      <c r="K53" s="21">
        <f t="shared" si="1"/>
        <v>4886515</v>
      </c>
      <c r="L53" s="15" t="s">
        <v>1132</v>
      </c>
      <c r="M53" s="15">
        <v>9650066757</v>
      </c>
      <c r="N53" s="50">
        <f t="shared" si="2"/>
        <v>1.5335769696436516E-3</v>
      </c>
      <c r="O53" s="1" t="str">
        <f>VLOOKUP(D53,[1]Sheet1!$B$6:$C$870,2,0)</f>
        <v>Beetel-502</v>
      </c>
    </row>
    <row r="54" spans="2:15" ht="22.2" customHeight="1" x14ac:dyDescent="0.25">
      <c r="B54" s="26">
        <f t="shared" si="3"/>
        <v>50</v>
      </c>
      <c r="C54" s="19" t="s">
        <v>46</v>
      </c>
      <c r="D54" s="20" t="s">
        <v>2746</v>
      </c>
      <c r="E54" s="15" t="s">
        <v>808</v>
      </c>
      <c r="F54" s="39">
        <v>1214770</v>
      </c>
      <c r="G54" s="21">
        <v>1714922</v>
      </c>
      <c r="H54" s="21">
        <f t="shared" si="0"/>
        <v>2929692</v>
      </c>
      <c r="I54" s="21">
        <v>1114770</v>
      </c>
      <c r="J54" s="21">
        <v>718588</v>
      </c>
      <c r="K54" s="21">
        <f t="shared" si="1"/>
        <v>1833358</v>
      </c>
      <c r="L54" s="15" t="s">
        <v>1100</v>
      </c>
      <c r="M54" s="15">
        <v>9873108083</v>
      </c>
      <c r="N54" s="50">
        <f t="shared" si="2"/>
        <v>5.7537848669490343E-4</v>
      </c>
      <c r="O54" s="1" t="str">
        <f>VLOOKUP(D54,[1]Sheet1!$B$6:$C$870,2,0)</f>
        <v>Greenotel-711</v>
      </c>
    </row>
    <row r="55" spans="2:15" ht="22.2" customHeight="1" x14ac:dyDescent="0.25">
      <c r="B55" s="26">
        <f t="shared" si="3"/>
        <v>51</v>
      </c>
      <c r="C55" s="19" t="s">
        <v>47</v>
      </c>
      <c r="D55" s="20" t="s">
        <v>2747</v>
      </c>
      <c r="E55" s="15" t="s">
        <v>823</v>
      </c>
      <c r="F55" s="39">
        <v>2359369</v>
      </c>
      <c r="G55" s="21">
        <v>3198182</v>
      </c>
      <c r="H55" s="21">
        <f t="shared" si="0"/>
        <v>5557551</v>
      </c>
      <c r="I55" s="21">
        <v>2359369</v>
      </c>
      <c r="J55" s="21">
        <v>1338465</v>
      </c>
      <c r="K55" s="21">
        <f t="shared" si="1"/>
        <v>3697834</v>
      </c>
      <c r="L55" s="15" t="s">
        <v>1133</v>
      </c>
      <c r="M55" s="15" t="s">
        <v>1671</v>
      </c>
      <c r="N55" s="50">
        <f t="shared" si="2"/>
        <v>1.1605230025826716E-3</v>
      </c>
      <c r="O55" s="1" t="str">
        <f>VLOOKUP(D55,[1]Sheet1!$B$6:$C$870,2,0)</f>
        <v>Tulip-405</v>
      </c>
    </row>
    <row r="56" spans="2:15" ht="22.2" customHeight="1" x14ac:dyDescent="0.25">
      <c r="B56" s="26">
        <f t="shared" si="3"/>
        <v>52</v>
      </c>
      <c r="C56" s="19" t="s">
        <v>48</v>
      </c>
      <c r="D56" s="20" t="s">
        <v>2748</v>
      </c>
      <c r="E56" s="15" t="s">
        <v>688</v>
      </c>
      <c r="F56" s="39">
        <v>3474232</v>
      </c>
      <c r="G56" s="21">
        <v>3065700</v>
      </c>
      <c r="H56" s="21">
        <f t="shared" si="0"/>
        <v>6539932</v>
      </c>
      <c r="I56" s="21">
        <v>3474232</v>
      </c>
      <c r="J56" s="21">
        <v>1709512</v>
      </c>
      <c r="K56" s="21">
        <f t="shared" si="1"/>
        <v>5183744</v>
      </c>
      <c r="L56" s="15" t="s">
        <v>1134</v>
      </c>
      <c r="M56" s="15">
        <v>8008803958</v>
      </c>
      <c r="N56" s="50">
        <f t="shared" si="2"/>
        <v>1.6268588994259633E-3</v>
      </c>
      <c r="O56" s="1" t="str">
        <f>VLOOKUP(D56,[1]Sheet1!$B$6:$C$870,2,0)</f>
        <v>Lotus-306</v>
      </c>
    </row>
    <row r="57" spans="2:15" ht="22.2" customHeight="1" x14ac:dyDescent="0.25">
      <c r="B57" s="26">
        <f t="shared" si="3"/>
        <v>53</v>
      </c>
      <c r="C57" s="19" t="s">
        <v>679</v>
      </c>
      <c r="D57" s="20" t="s">
        <v>2749</v>
      </c>
      <c r="E57" s="15" t="s">
        <v>680</v>
      </c>
      <c r="F57" s="39">
        <v>2774543</v>
      </c>
      <c r="G57" s="21">
        <v>3969801</v>
      </c>
      <c r="H57" s="21">
        <f t="shared" si="0"/>
        <v>6744344</v>
      </c>
      <c r="I57" s="21">
        <v>2774543</v>
      </c>
      <c r="J57" s="21">
        <v>1665498.0988493152</v>
      </c>
      <c r="K57" s="21">
        <f t="shared" si="1"/>
        <v>4440041.0988493152</v>
      </c>
      <c r="L57" s="15" t="s">
        <v>1135</v>
      </c>
      <c r="M57" s="15">
        <v>9312033604</v>
      </c>
      <c r="N57" s="50">
        <f t="shared" si="2"/>
        <v>1.3934562307629471E-3</v>
      </c>
      <c r="O57" s="1" t="str">
        <f>VLOOKUP(D57,[1]Sheet1!$B$6:$C$870,2,0)</f>
        <v>Tulip-702</v>
      </c>
    </row>
    <row r="58" spans="2:15" ht="22.2" customHeight="1" x14ac:dyDescent="0.25">
      <c r="B58" s="26">
        <f t="shared" si="3"/>
        <v>54</v>
      </c>
      <c r="C58" s="19" t="s">
        <v>49</v>
      </c>
      <c r="D58" s="20" t="s">
        <v>2750</v>
      </c>
      <c r="E58" s="15" t="s">
        <v>384</v>
      </c>
      <c r="F58" s="39">
        <v>2693530</v>
      </c>
      <c r="G58" s="21">
        <v>3202127.5</v>
      </c>
      <c r="H58" s="21">
        <f t="shared" si="0"/>
        <v>5895657.5</v>
      </c>
      <c r="I58" s="21">
        <v>2693530</v>
      </c>
      <c r="J58" s="21">
        <v>1476319</v>
      </c>
      <c r="K58" s="21">
        <f t="shared" si="1"/>
        <v>4169849</v>
      </c>
      <c r="L58" s="15" t="s">
        <v>1136</v>
      </c>
      <c r="M58" s="15">
        <v>9873937330</v>
      </c>
      <c r="N58" s="50">
        <f t="shared" si="2"/>
        <v>1.3086595238716368E-3</v>
      </c>
      <c r="O58" s="1" t="str">
        <f>VLOOKUP(D58,[1]Sheet1!$B$6:$C$870,2,0)</f>
        <v>Tulip-208</v>
      </c>
    </row>
    <row r="59" spans="2:15" ht="22.2" customHeight="1" x14ac:dyDescent="0.25">
      <c r="B59" s="26">
        <f t="shared" si="3"/>
        <v>55</v>
      </c>
      <c r="C59" s="19" t="s">
        <v>50</v>
      </c>
      <c r="D59" s="20" t="s">
        <v>2751</v>
      </c>
      <c r="E59" s="15" t="s">
        <v>385</v>
      </c>
      <c r="F59" s="39">
        <v>2783877</v>
      </c>
      <c r="G59" s="21">
        <v>2628499</v>
      </c>
      <c r="H59" s="21">
        <f t="shared" si="0"/>
        <v>5412376</v>
      </c>
      <c r="I59" s="21">
        <v>2783877</v>
      </c>
      <c r="J59" s="21">
        <v>1376225</v>
      </c>
      <c r="K59" s="21">
        <f t="shared" si="1"/>
        <v>4160102</v>
      </c>
      <c r="L59" s="15" t="s">
        <v>1137</v>
      </c>
      <c r="M59" s="15">
        <v>9650012557</v>
      </c>
      <c r="N59" s="50">
        <f t="shared" si="2"/>
        <v>1.3056005391508048E-3</v>
      </c>
      <c r="O59" s="1" t="str">
        <f>VLOOKUP(D59,[1]Sheet1!$B$6:$C$870,2,0)</f>
        <v>Beetel-807</v>
      </c>
    </row>
    <row r="60" spans="2:15" ht="22.2" customHeight="1" x14ac:dyDescent="0.25">
      <c r="B60" s="26">
        <f t="shared" si="3"/>
        <v>56</v>
      </c>
      <c r="C60" s="19" t="s">
        <v>51</v>
      </c>
      <c r="D60" s="20" t="s">
        <v>2752</v>
      </c>
      <c r="E60" s="15" t="s">
        <v>386</v>
      </c>
      <c r="F60" s="39">
        <v>3262688</v>
      </c>
      <c r="G60" s="21">
        <v>3336670</v>
      </c>
      <c r="H60" s="21">
        <f t="shared" si="0"/>
        <v>6599358</v>
      </c>
      <c r="I60" s="21">
        <v>3262688</v>
      </c>
      <c r="J60" s="21">
        <v>1652125</v>
      </c>
      <c r="K60" s="21">
        <f t="shared" si="1"/>
        <v>4914813</v>
      </c>
      <c r="L60" s="15" t="s">
        <v>1138</v>
      </c>
      <c r="M60" s="15">
        <v>8527009821</v>
      </c>
      <c r="N60" s="50">
        <f t="shared" si="2"/>
        <v>1.5424579740173159E-3</v>
      </c>
      <c r="O60" s="1" t="str">
        <f>VLOOKUP(D60,[1]Sheet1!$B$6:$C$870,2,0)</f>
        <v>Beetel-902</v>
      </c>
    </row>
    <row r="61" spans="2:15" ht="22.2" customHeight="1" x14ac:dyDescent="0.25">
      <c r="B61" s="26">
        <f t="shared" si="3"/>
        <v>57</v>
      </c>
      <c r="C61" s="19" t="s">
        <v>52</v>
      </c>
      <c r="D61" s="20" t="s">
        <v>2753</v>
      </c>
      <c r="E61" s="15" t="s">
        <v>824</v>
      </c>
      <c r="F61" s="39">
        <v>2400239</v>
      </c>
      <c r="G61" s="21">
        <v>3156479</v>
      </c>
      <c r="H61" s="21">
        <f t="shared" si="0"/>
        <v>5556718</v>
      </c>
      <c r="I61" s="21">
        <v>2400239</v>
      </c>
      <c r="J61" s="21">
        <v>1386799</v>
      </c>
      <c r="K61" s="21">
        <f t="shared" si="1"/>
        <v>3787038</v>
      </c>
      <c r="L61" s="15" t="s">
        <v>1139</v>
      </c>
      <c r="M61" s="15">
        <v>9873624395</v>
      </c>
      <c r="N61" s="50">
        <f t="shared" si="2"/>
        <v>1.1885186600195344E-3</v>
      </c>
      <c r="O61" s="1" t="str">
        <f>VLOOKUP(D61,[1]Sheet1!$B$6:$C$870,2,0)</f>
        <v>Iris-405</v>
      </c>
    </row>
    <row r="62" spans="2:15" ht="22.2" customHeight="1" x14ac:dyDescent="0.25">
      <c r="B62" s="26">
        <f t="shared" si="3"/>
        <v>58</v>
      </c>
      <c r="C62" s="19" t="s">
        <v>53</v>
      </c>
      <c r="D62" s="20" t="s">
        <v>2754</v>
      </c>
      <c r="E62" s="15" t="s">
        <v>825</v>
      </c>
      <c r="F62" s="39">
        <v>2411159</v>
      </c>
      <c r="G62" s="21">
        <v>2969483</v>
      </c>
      <c r="H62" s="21">
        <f t="shared" si="0"/>
        <v>5380642</v>
      </c>
      <c r="I62" s="21">
        <v>2411159</v>
      </c>
      <c r="J62" s="21">
        <v>1273106</v>
      </c>
      <c r="K62" s="21">
        <f t="shared" si="1"/>
        <v>3684265</v>
      </c>
      <c r="L62" s="15" t="s">
        <v>1140</v>
      </c>
      <c r="M62" s="15">
        <v>9818002097</v>
      </c>
      <c r="N62" s="50">
        <f t="shared" si="2"/>
        <v>1.1562645267770935E-3</v>
      </c>
      <c r="O62" s="1" t="str">
        <f>VLOOKUP(D62,[1]Sheet1!$B$6:$C$870,2,0)</f>
        <v>Beetel-307</v>
      </c>
    </row>
    <row r="63" spans="2:15" ht="22.2" customHeight="1" x14ac:dyDescent="0.25">
      <c r="B63" s="26">
        <f t="shared" si="3"/>
        <v>59</v>
      </c>
      <c r="C63" s="19" t="s">
        <v>54</v>
      </c>
      <c r="D63" s="20" t="s">
        <v>2755</v>
      </c>
      <c r="E63" s="15" t="s">
        <v>387</v>
      </c>
      <c r="F63" s="39">
        <v>2319058</v>
      </c>
      <c r="G63" s="21">
        <v>3040571</v>
      </c>
      <c r="H63" s="21">
        <f t="shared" si="0"/>
        <v>5359629</v>
      </c>
      <c r="I63" s="21">
        <v>2319058</v>
      </c>
      <c r="J63" s="21">
        <v>1316269</v>
      </c>
      <c r="K63" s="21">
        <f t="shared" si="1"/>
        <v>3635327</v>
      </c>
      <c r="L63" s="15" t="s">
        <v>1141</v>
      </c>
      <c r="M63" s="15">
        <v>8810388081</v>
      </c>
      <c r="N63" s="50">
        <f t="shared" si="2"/>
        <v>1.1409058939394943E-3</v>
      </c>
      <c r="O63" s="1" t="str">
        <f>VLOOKUP(D63,[1]Sheet1!$B$6:$C$870,2,0)</f>
        <v>Tulip-G07</v>
      </c>
    </row>
    <row r="64" spans="2:15" ht="22.2" customHeight="1" x14ac:dyDescent="0.25">
      <c r="B64" s="26">
        <f t="shared" si="3"/>
        <v>60</v>
      </c>
      <c r="C64" s="19" t="s">
        <v>55</v>
      </c>
      <c r="D64" s="20" t="s">
        <v>2756</v>
      </c>
      <c r="E64" s="15" t="s">
        <v>826</v>
      </c>
      <c r="F64" s="39">
        <v>3311028</v>
      </c>
      <c r="G64" s="21">
        <v>4260613</v>
      </c>
      <c r="H64" s="21">
        <f t="shared" si="0"/>
        <v>7571641</v>
      </c>
      <c r="I64" s="21">
        <v>3311028</v>
      </c>
      <c r="J64" s="21">
        <v>1945043</v>
      </c>
      <c r="K64" s="21">
        <f t="shared" si="1"/>
        <v>5256071</v>
      </c>
      <c r="L64" s="15" t="s">
        <v>1142</v>
      </c>
      <c r="M64" s="15">
        <v>9911798667</v>
      </c>
      <c r="N64" s="50">
        <f t="shared" si="2"/>
        <v>1.6495579030069236E-3</v>
      </c>
      <c r="O64" s="1" t="str">
        <f>VLOOKUP(D64,[1]Sheet1!$B$6:$C$870,2,0)</f>
        <v>Orchid-707</v>
      </c>
    </row>
    <row r="65" spans="2:15" ht="22.2" customHeight="1" x14ac:dyDescent="0.25">
      <c r="B65" s="26">
        <f t="shared" si="3"/>
        <v>61</v>
      </c>
      <c r="C65" s="19" t="s">
        <v>56</v>
      </c>
      <c r="D65" s="20" t="s">
        <v>2757</v>
      </c>
      <c r="E65" s="15" t="s">
        <v>388</v>
      </c>
      <c r="F65" s="39">
        <v>2426402</v>
      </c>
      <c r="G65" s="21">
        <v>2811170</v>
      </c>
      <c r="H65" s="21">
        <f t="shared" si="0"/>
        <v>5237572</v>
      </c>
      <c r="I65" s="21">
        <v>2426402</v>
      </c>
      <c r="J65" s="21">
        <v>1371400</v>
      </c>
      <c r="K65" s="21">
        <f t="shared" si="1"/>
        <v>3797802</v>
      </c>
      <c r="L65" s="15" t="s">
        <v>1143</v>
      </c>
      <c r="M65" s="116">
        <v>8130333689</v>
      </c>
      <c r="N65" s="50">
        <f t="shared" si="2"/>
        <v>1.1918968185847378E-3</v>
      </c>
      <c r="O65" s="1" t="str">
        <f>VLOOKUP(D65,[1]Sheet1!$B$6:$C$870,2,0)</f>
        <v>Caspia-608</v>
      </c>
    </row>
    <row r="66" spans="2:15" ht="22.2" customHeight="1" x14ac:dyDescent="0.25">
      <c r="B66" s="26">
        <f t="shared" si="3"/>
        <v>62</v>
      </c>
      <c r="C66" s="19" t="s">
        <v>57</v>
      </c>
      <c r="D66" s="20" t="s">
        <v>2758</v>
      </c>
      <c r="E66" s="15" t="s">
        <v>827</v>
      </c>
      <c r="F66" s="39">
        <v>3063027</v>
      </c>
      <c r="G66" s="21">
        <v>3828700</v>
      </c>
      <c r="H66" s="21">
        <f t="shared" si="0"/>
        <v>6891727</v>
      </c>
      <c r="I66" s="21">
        <v>3063027</v>
      </c>
      <c r="J66" s="21">
        <v>1780107</v>
      </c>
      <c r="K66" s="21">
        <f t="shared" si="1"/>
        <v>4843134</v>
      </c>
      <c r="L66" s="15" t="s">
        <v>1144</v>
      </c>
      <c r="M66" s="15">
        <v>9810945299</v>
      </c>
      <c r="N66" s="50">
        <f t="shared" si="2"/>
        <v>1.5199623378416187E-3</v>
      </c>
      <c r="O66" s="1" t="str">
        <f>VLOOKUP(D66,[1]Sheet1!$B$6:$C$870,2,0)</f>
        <v>Orchid-704</v>
      </c>
    </row>
    <row r="67" spans="2:15" ht="22.2" customHeight="1" x14ac:dyDescent="0.25">
      <c r="B67" s="26">
        <f t="shared" si="3"/>
        <v>63</v>
      </c>
      <c r="C67" s="19" t="s">
        <v>58</v>
      </c>
      <c r="D67" s="20" t="s">
        <v>2759</v>
      </c>
      <c r="E67" s="15" t="s">
        <v>828</v>
      </c>
      <c r="F67" s="39">
        <v>3221998</v>
      </c>
      <c r="G67" s="21">
        <v>3489544</v>
      </c>
      <c r="H67" s="21">
        <f t="shared" si="0"/>
        <v>6711542</v>
      </c>
      <c r="I67" s="21">
        <v>3221998</v>
      </c>
      <c r="J67" s="21">
        <v>1653441</v>
      </c>
      <c r="K67" s="21">
        <f t="shared" si="1"/>
        <v>4875439</v>
      </c>
      <c r="L67" s="15" t="s">
        <v>1145</v>
      </c>
      <c r="M67" s="15">
        <v>9717966590</v>
      </c>
      <c r="N67" s="50">
        <f t="shared" si="2"/>
        <v>1.5301008934388773E-3</v>
      </c>
      <c r="O67" s="1" t="str">
        <f>VLOOKUP(D67,[1]Sheet1!$B$6:$C$870,2,0)</f>
        <v>Beetel-704</v>
      </c>
    </row>
    <row r="68" spans="2:15" ht="22.2" customHeight="1" x14ac:dyDescent="0.25">
      <c r="B68" s="26">
        <f t="shared" si="3"/>
        <v>64</v>
      </c>
      <c r="C68" s="19" t="s">
        <v>582</v>
      </c>
      <c r="D68" s="20" t="s">
        <v>2760</v>
      </c>
      <c r="E68" s="15" t="s">
        <v>583</v>
      </c>
      <c r="F68" s="39">
        <v>2484873</v>
      </c>
      <c r="G68" s="21">
        <v>2869109</v>
      </c>
      <c r="H68" s="21">
        <f t="shared" si="0"/>
        <v>5353982</v>
      </c>
      <c r="I68" s="21">
        <v>2484873</v>
      </c>
      <c r="J68" s="21">
        <v>1396114.9532054793</v>
      </c>
      <c r="K68" s="21">
        <f t="shared" si="1"/>
        <v>3880987.9532054793</v>
      </c>
      <c r="L68" s="15" t="s">
        <v>1146</v>
      </c>
      <c r="M68" s="15">
        <v>9560259111</v>
      </c>
      <c r="N68" s="50">
        <f t="shared" si="2"/>
        <v>1.2180037807108701E-3</v>
      </c>
      <c r="O68" s="1" t="str">
        <f>VLOOKUP(D68,[1]Sheet1!$B$6:$C$870,2,0)</f>
        <v>Caspia-508</v>
      </c>
    </row>
    <row r="69" spans="2:15" ht="22.2" customHeight="1" x14ac:dyDescent="0.25">
      <c r="B69" s="26">
        <f t="shared" si="3"/>
        <v>65</v>
      </c>
      <c r="C69" s="19" t="s">
        <v>584</v>
      </c>
      <c r="D69" s="20" t="s">
        <v>2761</v>
      </c>
      <c r="E69" s="15" t="s">
        <v>585</v>
      </c>
      <c r="F69" s="39">
        <v>2775800</v>
      </c>
      <c r="G69" s="21">
        <v>4053733</v>
      </c>
      <c r="H69" s="21">
        <f t="shared" ref="H69:H132" si="4">F69+G69</f>
        <v>6829533</v>
      </c>
      <c r="I69" s="21">
        <v>2775800</v>
      </c>
      <c r="J69" s="21">
        <v>1707269.1458630138</v>
      </c>
      <c r="K69" s="21">
        <f t="shared" ref="K69:K132" si="5">I69+J69</f>
        <v>4483069.1458630133</v>
      </c>
      <c r="L69" s="15" t="s">
        <v>1147</v>
      </c>
      <c r="M69" s="15">
        <v>9810340271</v>
      </c>
      <c r="N69" s="50">
        <f t="shared" ref="N69:N132" si="6">K69/$K$904</f>
        <v>1.4069600922979985E-3</v>
      </c>
      <c r="O69" s="1" t="str">
        <f>VLOOKUP(D69,[1]Sheet1!$B$6:$C$870,2,0)</f>
        <v>Iris-601</v>
      </c>
    </row>
    <row r="70" spans="2:15" ht="22.2" customHeight="1" x14ac:dyDescent="0.25">
      <c r="B70" s="26">
        <f t="shared" si="3"/>
        <v>66</v>
      </c>
      <c r="C70" s="19" t="s">
        <v>59</v>
      </c>
      <c r="D70" s="20" t="s">
        <v>2762</v>
      </c>
      <c r="E70" s="15" t="s">
        <v>389</v>
      </c>
      <c r="F70" s="39">
        <v>1496697</v>
      </c>
      <c r="G70" s="21">
        <v>2166069</v>
      </c>
      <c r="H70" s="21">
        <f t="shared" si="4"/>
        <v>3662766</v>
      </c>
      <c r="I70" s="21">
        <v>1496697</v>
      </c>
      <c r="J70" s="21">
        <v>942711</v>
      </c>
      <c r="K70" s="21">
        <f t="shared" si="5"/>
        <v>2439408</v>
      </c>
      <c r="L70" s="15" t="s">
        <v>1148</v>
      </c>
      <c r="M70" s="15" t="s">
        <v>1149</v>
      </c>
      <c r="N70" s="50">
        <f t="shared" si="6"/>
        <v>7.6558036317589959E-4</v>
      </c>
      <c r="O70" s="1" t="str">
        <f>VLOOKUP(D70,[1]Sheet1!$B$6:$C$870,2,0)</f>
        <v>Greenotel-810</v>
      </c>
    </row>
    <row r="71" spans="2:15" ht="22.2" customHeight="1" x14ac:dyDescent="0.25">
      <c r="B71" s="26">
        <f t="shared" ref="B71:B134" si="7">+B70+1</f>
        <v>67</v>
      </c>
      <c r="C71" s="19" t="s">
        <v>60</v>
      </c>
      <c r="D71" s="20" t="s">
        <v>2763</v>
      </c>
      <c r="E71" s="15" t="s">
        <v>390</v>
      </c>
      <c r="F71" s="39">
        <v>4466224</v>
      </c>
      <c r="G71" s="21">
        <v>5139217</v>
      </c>
      <c r="H71" s="21">
        <f t="shared" si="4"/>
        <v>9605441</v>
      </c>
      <c r="I71" s="21">
        <v>4466224</v>
      </c>
      <c r="J71" s="21">
        <v>2512341</v>
      </c>
      <c r="K71" s="21">
        <f t="shared" si="5"/>
        <v>6978565</v>
      </c>
      <c r="L71" s="15" t="s">
        <v>1150</v>
      </c>
      <c r="M71" s="15">
        <v>9818446100</v>
      </c>
      <c r="N71" s="50">
        <f t="shared" si="6"/>
        <v>2.1901429884408929E-3</v>
      </c>
      <c r="O71" s="1" t="str">
        <f>VLOOKUP(D71,[1]Sheet1!$B$6:$C$870,2,0)</f>
        <v>Orchid-1102</v>
      </c>
    </row>
    <row r="72" spans="2:15" ht="22.2" customHeight="1" x14ac:dyDescent="0.25">
      <c r="B72" s="26">
        <f t="shared" si="7"/>
        <v>68</v>
      </c>
      <c r="C72" s="19" t="s">
        <v>61</v>
      </c>
      <c r="D72" s="20" t="s">
        <v>2764</v>
      </c>
      <c r="E72" s="15" t="s">
        <v>391</v>
      </c>
      <c r="F72" s="39">
        <v>3157981</v>
      </c>
      <c r="G72" s="21">
        <v>3656682</v>
      </c>
      <c r="H72" s="21">
        <f t="shared" si="4"/>
        <v>6814663</v>
      </c>
      <c r="I72" s="21">
        <v>3157981</v>
      </c>
      <c r="J72" s="21">
        <v>1787800</v>
      </c>
      <c r="K72" s="21">
        <f t="shared" si="5"/>
        <v>4945781</v>
      </c>
      <c r="L72" s="15" t="s">
        <v>1151</v>
      </c>
      <c r="M72" s="68" t="s">
        <v>3408</v>
      </c>
      <c r="N72" s="50">
        <f t="shared" si="6"/>
        <v>1.5521769274219252E-3</v>
      </c>
      <c r="O72" s="1" t="str">
        <f>VLOOKUP(D72,[1]Sheet1!$B$6:$C$870,2,0)</f>
        <v>Caspia-601</v>
      </c>
    </row>
    <row r="73" spans="2:15" ht="22.2" customHeight="1" x14ac:dyDescent="0.25">
      <c r="B73" s="26">
        <f t="shared" si="7"/>
        <v>69</v>
      </c>
      <c r="C73" s="19" t="s">
        <v>62</v>
      </c>
      <c r="D73" s="20" t="s">
        <v>2765</v>
      </c>
      <c r="E73" s="15" t="s">
        <v>829</v>
      </c>
      <c r="F73" s="39">
        <v>3423435</v>
      </c>
      <c r="G73" s="21">
        <v>3919036</v>
      </c>
      <c r="H73" s="21">
        <f t="shared" si="4"/>
        <v>7342471</v>
      </c>
      <c r="I73" s="21">
        <v>3423435</v>
      </c>
      <c r="J73" s="21">
        <v>1852408</v>
      </c>
      <c r="K73" s="21">
        <f t="shared" si="5"/>
        <v>5275843</v>
      </c>
      <c r="L73" s="15" t="s">
        <v>1152</v>
      </c>
      <c r="M73" s="15">
        <v>8800444802</v>
      </c>
      <c r="N73" s="50">
        <f t="shared" si="6"/>
        <v>1.6557631195761545E-3</v>
      </c>
      <c r="O73" s="1" t="str">
        <f>VLOOKUP(D73,[1]Sheet1!$B$6:$C$870,2,0)</f>
        <v>Tulip-802</v>
      </c>
    </row>
    <row r="74" spans="2:15" ht="22.2" customHeight="1" x14ac:dyDescent="0.25">
      <c r="B74" s="26">
        <f t="shared" si="7"/>
        <v>70</v>
      </c>
      <c r="C74" s="19" t="s">
        <v>63</v>
      </c>
      <c r="D74" s="20" t="s">
        <v>2766</v>
      </c>
      <c r="E74" s="15" t="s">
        <v>830</v>
      </c>
      <c r="F74" s="39">
        <v>1621027</v>
      </c>
      <c r="G74" s="21">
        <v>2284537</v>
      </c>
      <c r="H74" s="21">
        <f t="shared" si="4"/>
        <v>3905564</v>
      </c>
      <c r="I74" s="21">
        <v>1621027</v>
      </c>
      <c r="J74" s="21">
        <v>999337</v>
      </c>
      <c r="K74" s="21">
        <f t="shared" si="5"/>
        <v>2620364</v>
      </c>
      <c r="L74" s="15" t="s">
        <v>1153</v>
      </c>
      <c r="M74" s="15">
        <v>9811558544</v>
      </c>
      <c r="N74" s="50">
        <f t="shared" si="6"/>
        <v>8.2237133877278957E-4</v>
      </c>
      <c r="O74" s="1" t="str">
        <f>VLOOKUP(D74,[1]Sheet1!$B$6:$C$870,2,0)</f>
        <v>Greenotel-809</v>
      </c>
    </row>
    <row r="75" spans="2:15" ht="22.2" customHeight="1" x14ac:dyDescent="0.25">
      <c r="B75" s="26">
        <f t="shared" si="7"/>
        <v>71</v>
      </c>
      <c r="C75" s="19" t="s">
        <v>586</v>
      </c>
      <c r="D75" s="20" t="s">
        <v>2767</v>
      </c>
      <c r="E75" s="15" t="s">
        <v>587</v>
      </c>
      <c r="F75" s="39">
        <v>3238432</v>
      </c>
      <c r="G75" s="21">
        <v>4384393</v>
      </c>
      <c r="H75" s="21">
        <f t="shared" si="4"/>
        <v>7622825</v>
      </c>
      <c r="I75" s="21">
        <v>3224498</v>
      </c>
      <c r="J75" s="21">
        <v>1868578.8931506844</v>
      </c>
      <c r="K75" s="21">
        <f t="shared" si="5"/>
        <v>5093076.8931506844</v>
      </c>
      <c r="L75" s="15" t="s">
        <v>1154</v>
      </c>
      <c r="M75" s="15">
        <v>9910801659</v>
      </c>
      <c r="N75" s="50">
        <f t="shared" si="6"/>
        <v>1.5984040626008784E-3</v>
      </c>
      <c r="O75" s="1" t="str">
        <f>VLOOKUP(D75,[1]Sheet1!$B$6:$C$870,2,0)</f>
        <v>Iris-202</v>
      </c>
    </row>
    <row r="76" spans="2:15" ht="22.2" customHeight="1" x14ac:dyDescent="0.25">
      <c r="B76" s="26">
        <f t="shared" si="7"/>
        <v>72</v>
      </c>
      <c r="C76" s="19" t="s">
        <v>64</v>
      </c>
      <c r="D76" s="20" t="s">
        <v>2768</v>
      </c>
      <c r="E76" s="15" t="s">
        <v>831</v>
      </c>
      <c r="F76" s="39">
        <v>3086593</v>
      </c>
      <c r="G76" s="21">
        <v>3222910</v>
      </c>
      <c r="H76" s="21">
        <f t="shared" si="4"/>
        <v>6309503</v>
      </c>
      <c r="I76" s="21">
        <v>3086593</v>
      </c>
      <c r="J76" s="21">
        <v>1715843</v>
      </c>
      <c r="K76" s="21">
        <f t="shared" si="5"/>
        <v>4802436</v>
      </c>
      <c r="L76" s="15" t="s">
        <v>1155</v>
      </c>
      <c r="M76" s="15">
        <v>9990493191</v>
      </c>
      <c r="N76" s="50">
        <f t="shared" si="6"/>
        <v>1.5071897349721796E-3</v>
      </c>
      <c r="O76" s="1" t="str">
        <f>VLOOKUP(D76,[1]Sheet1!$B$6:$C$870,2,0)</f>
        <v>Caspia-402</v>
      </c>
    </row>
    <row r="77" spans="2:15" ht="22.2" customHeight="1" x14ac:dyDescent="0.25">
      <c r="B77" s="26">
        <f t="shared" si="7"/>
        <v>73</v>
      </c>
      <c r="C77" s="19" t="s">
        <v>65</v>
      </c>
      <c r="D77" s="20" t="s">
        <v>2769</v>
      </c>
      <c r="E77" s="15" t="s">
        <v>392</v>
      </c>
      <c r="F77" s="39">
        <v>3300345</v>
      </c>
      <c r="G77" s="21">
        <v>4127511</v>
      </c>
      <c r="H77" s="21">
        <f t="shared" si="4"/>
        <v>7427856</v>
      </c>
      <c r="I77" s="21">
        <v>3300345</v>
      </c>
      <c r="J77" s="21">
        <v>1861200</v>
      </c>
      <c r="K77" s="21">
        <f t="shared" si="5"/>
        <v>5161545</v>
      </c>
      <c r="L77" s="15" t="s">
        <v>1156</v>
      </c>
      <c r="M77" s="15">
        <v>9868977646</v>
      </c>
      <c r="N77" s="50">
        <f t="shared" si="6"/>
        <v>1.6198919966027613E-3</v>
      </c>
      <c r="O77" s="1" t="str">
        <f>VLOOKUP(D77,[1]Sheet1!$B$6:$C$870,2,0)</f>
        <v>Tulip-602</v>
      </c>
    </row>
    <row r="78" spans="2:15" ht="22.2" customHeight="1" x14ac:dyDescent="0.25">
      <c r="B78" s="26">
        <f t="shared" si="7"/>
        <v>74</v>
      </c>
      <c r="C78" s="19" t="s">
        <v>66</v>
      </c>
      <c r="D78" s="20" t="s">
        <v>2770</v>
      </c>
      <c r="E78" s="15" t="s">
        <v>393</v>
      </c>
      <c r="F78" s="39">
        <v>3025566</v>
      </c>
      <c r="G78" s="21">
        <v>3962911</v>
      </c>
      <c r="H78" s="21">
        <f t="shared" si="4"/>
        <v>6988477</v>
      </c>
      <c r="I78" s="21">
        <v>3025566</v>
      </c>
      <c r="J78" s="21">
        <v>1767143</v>
      </c>
      <c r="K78" s="21">
        <f t="shared" si="5"/>
        <v>4792709</v>
      </c>
      <c r="L78" s="15" t="s">
        <v>1157</v>
      </c>
      <c r="M78" s="15">
        <v>9899563426</v>
      </c>
      <c r="N78" s="50">
        <f t="shared" si="6"/>
        <v>1.5041370270231149E-3</v>
      </c>
      <c r="O78" s="1" t="str">
        <f>VLOOKUP(D78,[1]Sheet1!$B$6:$C$870,2,0)</f>
        <v>Orchid-907</v>
      </c>
    </row>
    <row r="79" spans="2:15" ht="22.2" customHeight="1" x14ac:dyDescent="0.25">
      <c r="B79" s="26">
        <f t="shared" si="7"/>
        <v>75</v>
      </c>
      <c r="C79" s="19" t="s">
        <v>67</v>
      </c>
      <c r="D79" s="20" t="s">
        <v>2771</v>
      </c>
      <c r="E79" s="15" t="s">
        <v>832</v>
      </c>
      <c r="F79" s="39">
        <v>1559663</v>
      </c>
      <c r="G79" s="21">
        <v>689157</v>
      </c>
      <c r="H79" s="21">
        <f t="shared" si="4"/>
        <v>2248820</v>
      </c>
      <c r="I79" s="21">
        <v>1559663</v>
      </c>
      <c r="J79" s="21">
        <v>467700</v>
      </c>
      <c r="K79" s="21">
        <f t="shared" si="5"/>
        <v>2027363</v>
      </c>
      <c r="L79" s="15" t="s">
        <v>1158</v>
      </c>
      <c r="M79" s="15">
        <v>9718718889</v>
      </c>
      <c r="N79" s="50">
        <f t="shared" si="6"/>
        <v>6.362647420314197E-4</v>
      </c>
      <c r="O79" s="1" t="str">
        <f>VLOOKUP(D79,[1]Sheet1!$B$6:$C$870,2,0)</f>
        <v>Rosewood-402A</v>
      </c>
    </row>
    <row r="80" spans="2:15" ht="22.2" customHeight="1" x14ac:dyDescent="0.25">
      <c r="B80" s="26">
        <f t="shared" si="7"/>
        <v>76</v>
      </c>
      <c r="C80" s="19" t="s">
        <v>68</v>
      </c>
      <c r="D80" s="20" t="s">
        <v>2772</v>
      </c>
      <c r="E80" s="15" t="s">
        <v>394</v>
      </c>
      <c r="F80" s="39">
        <v>2364320</v>
      </c>
      <c r="G80" s="21">
        <v>2834314</v>
      </c>
      <c r="H80" s="21">
        <f t="shared" si="4"/>
        <v>5198634</v>
      </c>
      <c r="I80" s="21">
        <v>2364320</v>
      </c>
      <c r="J80" s="21">
        <v>1225505</v>
      </c>
      <c r="K80" s="21">
        <f t="shared" si="5"/>
        <v>3589825</v>
      </c>
      <c r="L80" s="15" t="s">
        <v>1159</v>
      </c>
      <c r="M80" s="15">
        <v>9312387707</v>
      </c>
      <c r="N80" s="50">
        <f t="shared" si="6"/>
        <v>1.1266256104915306E-3</v>
      </c>
      <c r="O80" s="1" t="str">
        <f>VLOOKUP(D80,[1]Sheet1!$B$6:$C$870,2,0)</f>
        <v>Beetel-309</v>
      </c>
    </row>
    <row r="81" spans="2:15" ht="22.2" customHeight="1" x14ac:dyDescent="0.25">
      <c r="B81" s="26">
        <f t="shared" si="7"/>
        <v>77</v>
      </c>
      <c r="C81" s="19" t="s">
        <v>69</v>
      </c>
      <c r="D81" s="20" t="s">
        <v>2773</v>
      </c>
      <c r="E81" s="15" t="s">
        <v>395</v>
      </c>
      <c r="F81" s="39">
        <v>2752253</v>
      </c>
      <c r="G81" s="21">
        <v>2906379</v>
      </c>
      <c r="H81" s="21">
        <f t="shared" si="4"/>
        <v>5658632</v>
      </c>
      <c r="I81" s="21">
        <v>2752053</v>
      </c>
      <c r="J81" s="21">
        <v>1524593</v>
      </c>
      <c r="K81" s="21">
        <f t="shared" si="5"/>
        <v>4276646</v>
      </c>
      <c r="L81" s="15" t="s">
        <v>1160</v>
      </c>
      <c r="M81" s="15">
        <v>9416875981</v>
      </c>
      <c r="N81" s="50">
        <f t="shared" si="6"/>
        <v>1.3421765435936745E-3</v>
      </c>
      <c r="O81" s="1" t="str">
        <f>VLOOKUP(D81,[1]Sheet1!$B$6:$C$870,2,0)</f>
        <v>Rosewood-604</v>
      </c>
    </row>
    <row r="82" spans="2:15" ht="22.2" customHeight="1" x14ac:dyDescent="0.25">
      <c r="B82" s="26">
        <f t="shared" si="7"/>
        <v>78</v>
      </c>
      <c r="C82" s="19" t="s">
        <v>70</v>
      </c>
      <c r="D82" s="20" t="s">
        <v>2774</v>
      </c>
      <c r="E82" s="15" t="s">
        <v>833</v>
      </c>
      <c r="F82" s="39">
        <v>3615290</v>
      </c>
      <c r="G82" s="21">
        <v>4744845</v>
      </c>
      <c r="H82" s="21">
        <f t="shared" si="4"/>
        <v>8360135</v>
      </c>
      <c r="I82" s="21">
        <v>3615290</v>
      </c>
      <c r="J82" s="21">
        <v>2125436</v>
      </c>
      <c r="K82" s="21">
        <f t="shared" si="5"/>
        <v>5740726</v>
      </c>
      <c r="L82" s="15" t="s">
        <v>1161</v>
      </c>
      <c r="M82" s="15">
        <v>8447863044</v>
      </c>
      <c r="N82" s="50">
        <f t="shared" si="6"/>
        <v>1.8016613440528723E-3</v>
      </c>
      <c r="O82" s="1" t="str">
        <f>VLOOKUP(D82,[1]Sheet1!$B$6:$C$870,2,0)</f>
        <v>Orchid-601</v>
      </c>
    </row>
    <row r="83" spans="2:15" ht="22.2" customHeight="1" x14ac:dyDescent="0.25">
      <c r="B83" s="26">
        <f t="shared" si="7"/>
        <v>79</v>
      </c>
      <c r="C83" s="19" t="s">
        <v>71</v>
      </c>
      <c r="D83" s="20" t="s">
        <v>2775</v>
      </c>
      <c r="E83" s="15" t="s">
        <v>834</v>
      </c>
      <c r="F83" s="39">
        <f>2015130+140000</f>
        <v>2155130</v>
      </c>
      <c r="G83" s="21">
        <v>2448700</v>
      </c>
      <c r="H83" s="21">
        <f t="shared" si="4"/>
        <v>4603830</v>
      </c>
      <c r="I83" s="21">
        <v>2107918</v>
      </c>
      <c r="J83" s="21">
        <v>1147384</v>
      </c>
      <c r="K83" s="21">
        <f t="shared" si="5"/>
        <v>3255302</v>
      </c>
      <c r="L83" s="15" t="s">
        <v>1162</v>
      </c>
      <c r="M83" s="15">
        <v>9717440810</v>
      </c>
      <c r="N83" s="50">
        <f t="shared" si="6"/>
        <v>1.0216393843945877E-3</v>
      </c>
      <c r="O83" s="1" t="str">
        <f>VLOOKUP(D83,[1]Sheet1!$B$6:$C$870,2,0)</f>
        <v>Beetel-1008</v>
      </c>
    </row>
    <row r="84" spans="2:15" ht="22.2" customHeight="1" x14ac:dyDescent="0.25">
      <c r="B84" s="26">
        <f t="shared" si="7"/>
        <v>80</v>
      </c>
      <c r="C84" s="19" t="s">
        <v>72</v>
      </c>
      <c r="D84" s="20" t="s">
        <v>2776</v>
      </c>
      <c r="E84" s="15" t="s">
        <v>835</v>
      </c>
      <c r="F84" s="39">
        <v>2292492</v>
      </c>
      <c r="G84" s="21">
        <v>2092260</v>
      </c>
      <c r="H84" s="21">
        <f t="shared" si="4"/>
        <v>4384752</v>
      </c>
      <c r="I84" s="21">
        <v>2292492</v>
      </c>
      <c r="J84" s="21">
        <v>1264227</v>
      </c>
      <c r="K84" s="21">
        <f t="shared" si="5"/>
        <v>3556719</v>
      </c>
      <c r="L84" s="15" t="s">
        <v>1163</v>
      </c>
      <c r="M84" s="15">
        <v>9868612404</v>
      </c>
      <c r="N84" s="50">
        <f t="shared" si="6"/>
        <v>1.1162356701849886E-3</v>
      </c>
      <c r="O84" s="1" t="str">
        <f>VLOOKUP(D84,[1]Sheet1!$B$6:$C$870,2,0)</f>
        <v>Iris-508</v>
      </c>
    </row>
    <row r="85" spans="2:15" ht="22.2" customHeight="1" x14ac:dyDescent="0.25">
      <c r="B85" s="26">
        <f t="shared" si="7"/>
        <v>81</v>
      </c>
      <c r="C85" s="19" t="s">
        <v>73</v>
      </c>
      <c r="D85" s="20" t="s">
        <v>2777</v>
      </c>
      <c r="E85" s="15" t="s">
        <v>396</v>
      </c>
      <c r="F85" s="39">
        <v>3465350</v>
      </c>
      <c r="G85" s="21">
        <v>4712116</v>
      </c>
      <c r="H85" s="21">
        <f t="shared" si="4"/>
        <v>8177466</v>
      </c>
      <c r="I85" s="21">
        <v>3465350</v>
      </c>
      <c r="J85" s="21">
        <v>2005217</v>
      </c>
      <c r="K85" s="21">
        <f t="shared" si="5"/>
        <v>5470567</v>
      </c>
      <c r="L85" s="15" t="s">
        <v>1164</v>
      </c>
      <c r="M85" s="15" t="s">
        <v>1672</v>
      </c>
      <c r="N85" s="50">
        <f t="shared" si="6"/>
        <v>1.716875024857708E-3</v>
      </c>
      <c r="O85" s="1" t="str">
        <f>VLOOKUP(D85,[1]Sheet1!$B$6:$C$870,2,0)</f>
        <v>Tulip-302</v>
      </c>
    </row>
    <row r="86" spans="2:15" ht="22.2" customHeight="1" x14ac:dyDescent="0.25">
      <c r="B86" s="26">
        <f t="shared" si="7"/>
        <v>82</v>
      </c>
      <c r="C86" s="19" t="s">
        <v>74</v>
      </c>
      <c r="D86" s="20" t="s">
        <v>2778</v>
      </c>
      <c r="E86" s="15" t="s">
        <v>836</v>
      </c>
      <c r="F86" s="39">
        <v>2970459</v>
      </c>
      <c r="G86" s="21">
        <v>2711012</v>
      </c>
      <c r="H86" s="21">
        <f t="shared" si="4"/>
        <v>5681471</v>
      </c>
      <c r="I86" s="21">
        <v>2970459</v>
      </c>
      <c r="J86" s="21">
        <v>1613409</v>
      </c>
      <c r="K86" s="21">
        <f t="shared" si="5"/>
        <v>4583868</v>
      </c>
      <c r="L86" s="15" t="s">
        <v>1626</v>
      </c>
      <c r="M86" s="15">
        <v>9811299979</v>
      </c>
      <c r="N86" s="50">
        <f t="shared" si="6"/>
        <v>1.4385946623895571E-3</v>
      </c>
      <c r="O86" s="1" t="str">
        <f>VLOOKUP(D86,[1]Sheet1!$B$6:$C$870,2,0)</f>
        <v>Orchid-307</v>
      </c>
    </row>
    <row r="87" spans="2:15" ht="22.2" customHeight="1" x14ac:dyDescent="0.25">
      <c r="B87" s="26">
        <f t="shared" si="7"/>
        <v>83</v>
      </c>
      <c r="C87" s="19" t="s">
        <v>75</v>
      </c>
      <c r="D87" s="20" t="s">
        <v>2779</v>
      </c>
      <c r="E87" s="15" t="s">
        <v>837</v>
      </c>
      <c r="F87" s="39">
        <v>2343072</v>
      </c>
      <c r="G87" s="21">
        <v>2614000</v>
      </c>
      <c r="H87" s="21">
        <f t="shared" si="4"/>
        <v>4957072</v>
      </c>
      <c r="I87" s="21">
        <v>2343072</v>
      </c>
      <c r="J87" s="21">
        <v>1229308</v>
      </c>
      <c r="K87" s="21">
        <f t="shared" si="5"/>
        <v>3572380</v>
      </c>
      <c r="L87" s="15" t="s">
        <v>1165</v>
      </c>
      <c r="M87" s="15">
        <v>9958422722</v>
      </c>
      <c r="N87" s="50">
        <f t="shared" si="6"/>
        <v>1.1211506963174345E-3</v>
      </c>
      <c r="O87" s="1" t="str">
        <f>VLOOKUP(D87,[1]Sheet1!$B$6:$C$870,2,0)</f>
        <v>Beetel-205</v>
      </c>
    </row>
    <row r="88" spans="2:15" ht="22.2" customHeight="1" x14ac:dyDescent="0.25">
      <c r="B88" s="26">
        <f t="shared" si="7"/>
        <v>84</v>
      </c>
      <c r="C88" s="19" t="s">
        <v>588</v>
      </c>
      <c r="D88" s="20" t="s">
        <v>2780</v>
      </c>
      <c r="E88" s="15" t="s">
        <v>589</v>
      </c>
      <c r="F88" s="39">
        <v>2520234</v>
      </c>
      <c r="G88" s="21">
        <v>1868296</v>
      </c>
      <c r="H88" s="21">
        <f t="shared" si="4"/>
        <v>4388530</v>
      </c>
      <c r="I88" s="21">
        <v>2520234</v>
      </c>
      <c r="J88" s="21">
        <v>1219618.405041096</v>
      </c>
      <c r="K88" s="21">
        <f t="shared" si="5"/>
        <v>3739852.4050410958</v>
      </c>
      <c r="L88" s="15" t="s">
        <v>1653</v>
      </c>
      <c r="M88" s="15">
        <v>9897676769</v>
      </c>
      <c r="N88" s="50">
        <f t="shared" si="6"/>
        <v>1.1737099995062833E-3</v>
      </c>
      <c r="O88" s="1" t="str">
        <f>VLOOKUP(D88,[1]Sheet1!$B$6:$C$870,2,0)</f>
        <v>Beetel-1005</v>
      </c>
    </row>
    <row r="89" spans="2:15" ht="22.2" customHeight="1" x14ac:dyDescent="0.25">
      <c r="B89" s="26">
        <f t="shared" si="7"/>
        <v>85</v>
      </c>
      <c r="C89" s="19" t="s">
        <v>76</v>
      </c>
      <c r="D89" s="20" t="s">
        <v>2781</v>
      </c>
      <c r="E89" s="15" t="s">
        <v>838</v>
      </c>
      <c r="F89" s="39">
        <v>1078561</v>
      </c>
      <c r="G89" s="21">
        <v>1545073</v>
      </c>
      <c r="H89" s="21">
        <f t="shared" si="4"/>
        <v>2623634</v>
      </c>
      <c r="I89" s="21">
        <v>1078561</v>
      </c>
      <c r="J89" s="21">
        <v>626254</v>
      </c>
      <c r="K89" s="21">
        <f t="shared" si="5"/>
        <v>1704815</v>
      </c>
      <c r="L89" s="15" t="s">
        <v>1166</v>
      </c>
      <c r="M89" s="15">
        <v>9811255064</v>
      </c>
      <c r="N89" s="50">
        <f t="shared" si="6"/>
        <v>5.3503673303019472E-4</v>
      </c>
      <c r="O89" s="1" t="str">
        <f>VLOOKUP(D89,[1]Sheet1!$B$6:$C$870,2,0)</f>
        <v>Greenotel-210</v>
      </c>
    </row>
    <row r="90" spans="2:15" ht="22.2" customHeight="1" x14ac:dyDescent="0.25">
      <c r="B90" s="26">
        <f t="shared" si="7"/>
        <v>86</v>
      </c>
      <c r="C90" s="19" t="s">
        <v>77</v>
      </c>
      <c r="D90" s="20" t="s">
        <v>2782</v>
      </c>
      <c r="E90" s="15" t="s">
        <v>397</v>
      </c>
      <c r="F90" s="39">
        <v>2387486</v>
      </c>
      <c r="G90" s="21">
        <v>2926207</v>
      </c>
      <c r="H90" s="21">
        <f t="shared" si="4"/>
        <v>5313693</v>
      </c>
      <c r="I90" s="21">
        <v>2387486</v>
      </c>
      <c r="J90" s="21">
        <v>1352121</v>
      </c>
      <c r="K90" s="21">
        <f t="shared" si="5"/>
        <v>3739607</v>
      </c>
      <c r="L90" s="15" t="s">
        <v>1167</v>
      </c>
      <c r="M90" s="15">
        <v>9971090695</v>
      </c>
      <c r="N90" s="50">
        <f t="shared" si="6"/>
        <v>1.1736329819346072E-3</v>
      </c>
      <c r="O90" s="1" t="str">
        <f>VLOOKUP(D90,[1]Sheet1!$B$6:$C$870,2,0)</f>
        <v>Caspia-106</v>
      </c>
    </row>
    <row r="91" spans="2:15" ht="22.2" customHeight="1" x14ac:dyDescent="0.25">
      <c r="B91" s="26">
        <f t="shared" si="7"/>
        <v>87</v>
      </c>
      <c r="C91" s="19" t="s">
        <v>78</v>
      </c>
      <c r="D91" s="20" t="s">
        <v>2783</v>
      </c>
      <c r="E91" s="15" t="s">
        <v>398</v>
      </c>
      <c r="F91" s="39">
        <v>1052654</v>
      </c>
      <c r="G91" s="21">
        <v>1521229</v>
      </c>
      <c r="H91" s="21">
        <f t="shared" si="4"/>
        <v>2573883</v>
      </c>
      <c r="I91" s="21">
        <v>1052654</v>
      </c>
      <c r="J91" s="21">
        <v>671623</v>
      </c>
      <c r="K91" s="21">
        <f t="shared" si="5"/>
        <v>1724277</v>
      </c>
      <c r="L91" s="15" t="s">
        <v>1167</v>
      </c>
      <c r="M91" s="15">
        <v>9971090695</v>
      </c>
      <c r="N91" s="50">
        <f t="shared" si="6"/>
        <v>5.41144659637031E-4</v>
      </c>
      <c r="O91" s="1" t="str">
        <f>VLOOKUP(D91,[1]Sheet1!$B$6:$C$870,2,0)</f>
        <v>Greenotel-106</v>
      </c>
    </row>
    <row r="92" spans="2:15" ht="22.2" customHeight="1" x14ac:dyDescent="0.25">
      <c r="B92" s="26">
        <f t="shared" si="7"/>
        <v>88</v>
      </c>
      <c r="C92" s="19" t="s">
        <v>79</v>
      </c>
      <c r="D92" s="20" t="s">
        <v>2784</v>
      </c>
      <c r="E92" s="15" t="s">
        <v>399</v>
      </c>
      <c r="F92" s="39">
        <v>2875309</v>
      </c>
      <c r="G92" s="21">
        <v>2922758</v>
      </c>
      <c r="H92" s="21">
        <f t="shared" si="4"/>
        <v>5798067</v>
      </c>
      <c r="I92" s="21">
        <v>2875310</v>
      </c>
      <c r="J92" s="21">
        <v>1329684</v>
      </c>
      <c r="K92" s="21">
        <f t="shared" si="5"/>
        <v>4204994</v>
      </c>
      <c r="L92" s="15" t="s">
        <v>1168</v>
      </c>
      <c r="M92" s="15">
        <v>9837636722</v>
      </c>
      <c r="N92" s="50">
        <f t="shared" si="6"/>
        <v>1.3196893810598631E-3</v>
      </c>
      <c r="O92" s="1" t="str">
        <f>VLOOKUP(D92,[1]Sheet1!$B$6:$C$870,2,0)</f>
        <v>Beetel-104</v>
      </c>
    </row>
    <row r="93" spans="2:15" ht="22.2" customHeight="1" x14ac:dyDescent="0.25">
      <c r="B93" s="26">
        <f t="shared" si="7"/>
        <v>89</v>
      </c>
      <c r="C93" s="19" t="s">
        <v>80</v>
      </c>
      <c r="D93" s="20" t="s">
        <v>2785</v>
      </c>
      <c r="E93" s="15" t="s">
        <v>839</v>
      </c>
      <c r="F93" s="39">
        <v>2458263</v>
      </c>
      <c r="G93" s="21">
        <v>1020734</v>
      </c>
      <c r="H93" s="21">
        <f t="shared" si="4"/>
        <v>3478997</v>
      </c>
      <c r="I93" s="21">
        <v>2458263</v>
      </c>
      <c r="J93" s="21">
        <v>1413130</v>
      </c>
      <c r="K93" s="21">
        <f t="shared" si="5"/>
        <v>3871393</v>
      </c>
      <c r="L93" s="15" t="s">
        <v>1169</v>
      </c>
      <c r="M93" s="15">
        <v>7838090347</v>
      </c>
      <c r="N93" s="50">
        <f t="shared" si="6"/>
        <v>1.2149925141413964E-3</v>
      </c>
      <c r="O93" s="1" t="str">
        <f>VLOOKUP(D93,[1]Sheet1!$B$6:$C$870,2,0)</f>
        <v>Tulip-1107</v>
      </c>
    </row>
    <row r="94" spans="2:15" ht="22.2" customHeight="1" x14ac:dyDescent="0.25">
      <c r="B94" s="26">
        <f t="shared" si="7"/>
        <v>90</v>
      </c>
      <c r="C94" s="19" t="s">
        <v>81</v>
      </c>
      <c r="D94" s="20" t="s">
        <v>2786</v>
      </c>
      <c r="E94" s="15" t="s">
        <v>840</v>
      </c>
      <c r="F94" s="39">
        <v>3767690</v>
      </c>
      <c r="G94" s="21">
        <v>3306517</v>
      </c>
      <c r="H94" s="21">
        <f t="shared" si="4"/>
        <v>7074207</v>
      </c>
      <c r="I94" s="21">
        <v>3767690</v>
      </c>
      <c r="J94" s="21">
        <v>1689102</v>
      </c>
      <c r="K94" s="21">
        <f t="shared" si="5"/>
        <v>5456792</v>
      </c>
      <c r="L94" s="15" t="s">
        <v>1170</v>
      </c>
      <c r="M94" s="15">
        <v>9811523131</v>
      </c>
      <c r="N94" s="50">
        <f t="shared" si="6"/>
        <v>1.7125518983029258E-3</v>
      </c>
      <c r="O94" s="1" t="str">
        <f>VLOOKUP(D94,[1]Sheet1!$B$6:$C$870,2,0)</f>
        <v>Lotus-803</v>
      </c>
    </row>
    <row r="95" spans="2:15" ht="22.2" customHeight="1" x14ac:dyDescent="0.25">
      <c r="B95" s="26">
        <f t="shared" si="7"/>
        <v>91</v>
      </c>
      <c r="C95" s="19" t="s">
        <v>82</v>
      </c>
      <c r="D95" s="20" t="s">
        <v>2787</v>
      </c>
      <c r="E95" s="15" t="s">
        <v>400</v>
      </c>
      <c r="F95" s="39">
        <v>2721311</v>
      </c>
      <c r="G95" s="21">
        <v>3594890</v>
      </c>
      <c r="H95" s="21">
        <f t="shared" si="4"/>
        <v>6316201</v>
      </c>
      <c r="I95" s="21">
        <v>2721311</v>
      </c>
      <c r="J95" s="21">
        <v>1504412</v>
      </c>
      <c r="K95" s="21">
        <f t="shared" si="5"/>
        <v>4225723</v>
      </c>
      <c r="L95" s="15" t="s">
        <v>1171</v>
      </c>
      <c r="M95" s="15">
        <v>8527691062</v>
      </c>
      <c r="N95" s="50">
        <f t="shared" si="6"/>
        <v>1.3261949411581631E-3</v>
      </c>
      <c r="O95" s="1" t="str">
        <f>VLOOKUP(D95,[1]Sheet1!$B$6:$C$870,2,0)</f>
        <v>Tulip-210</v>
      </c>
    </row>
    <row r="96" spans="2:15" ht="22.2" customHeight="1" x14ac:dyDescent="0.25">
      <c r="B96" s="26">
        <f t="shared" si="7"/>
        <v>92</v>
      </c>
      <c r="C96" s="19" t="s">
        <v>83</v>
      </c>
      <c r="D96" s="20" t="s">
        <v>2788</v>
      </c>
      <c r="E96" s="15" t="s">
        <v>401</v>
      </c>
      <c r="F96" s="39">
        <v>1401960</v>
      </c>
      <c r="G96" s="21">
        <v>1966278</v>
      </c>
      <c r="H96" s="21">
        <f t="shared" si="4"/>
        <v>3368238</v>
      </c>
      <c r="I96" s="21">
        <v>1401960</v>
      </c>
      <c r="J96" s="21">
        <v>879359</v>
      </c>
      <c r="K96" s="21">
        <f t="shared" si="5"/>
        <v>2281319</v>
      </c>
      <c r="L96" s="15" t="s">
        <v>1172</v>
      </c>
      <c r="M96" s="15">
        <v>9810611335</v>
      </c>
      <c r="N96" s="50">
        <f t="shared" si="6"/>
        <v>7.1596593457924217E-4</v>
      </c>
      <c r="O96" s="1" t="str">
        <f>VLOOKUP(D96,[1]Sheet1!$B$6:$C$870,2,0)</f>
        <v>Greenotel-113</v>
      </c>
    </row>
    <row r="97" spans="2:15" ht="22.2" customHeight="1" x14ac:dyDescent="0.25">
      <c r="B97" s="26">
        <f t="shared" si="7"/>
        <v>93</v>
      </c>
      <c r="C97" s="19" t="s">
        <v>84</v>
      </c>
      <c r="D97" s="20" t="s">
        <v>2789</v>
      </c>
      <c r="E97" s="15" t="s">
        <v>841</v>
      </c>
      <c r="F97" s="39">
        <v>3000000</v>
      </c>
      <c r="G97" s="21">
        <v>2945000</v>
      </c>
      <c r="H97" s="21">
        <f t="shared" si="4"/>
        <v>5945000</v>
      </c>
      <c r="I97" s="21">
        <v>3000000</v>
      </c>
      <c r="J97" s="21">
        <v>1659178</v>
      </c>
      <c r="K97" s="21">
        <f t="shared" si="5"/>
        <v>4659178</v>
      </c>
      <c r="L97" s="15" t="s">
        <v>1173</v>
      </c>
      <c r="M97" s="15" t="s">
        <v>1174</v>
      </c>
      <c r="N97" s="50">
        <f t="shared" si="6"/>
        <v>1.4622298464796219E-3</v>
      </c>
      <c r="O97" s="1" t="str">
        <f>VLOOKUP(D97,[1]Sheet1!$B$6:$C$870,2,0)</f>
        <v>Iris-902</v>
      </c>
    </row>
    <row r="98" spans="2:15" ht="22.2" customHeight="1" x14ac:dyDescent="0.25">
      <c r="B98" s="26">
        <f t="shared" si="7"/>
        <v>94</v>
      </c>
      <c r="C98" s="19" t="s">
        <v>85</v>
      </c>
      <c r="D98" s="20" t="s">
        <v>2790</v>
      </c>
      <c r="E98" s="15" t="s">
        <v>842</v>
      </c>
      <c r="F98" s="39">
        <v>2728484</v>
      </c>
      <c r="G98" s="21">
        <v>2770047</v>
      </c>
      <c r="H98" s="21">
        <f t="shared" si="4"/>
        <v>5498531</v>
      </c>
      <c r="I98" s="21">
        <v>2728484</v>
      </c>
      <c r="J98" s="21">
        <v>1418992</v>
      </c>
      <c r="K98" s="21">
        <f t="shared" si="5"/>
        <v>4147476</v>
      </c>
      <c r="L98" s="15" t="s">
        <v>1175</v>
      </c>
      <c r="M98" s="15" t="s">
        <v>1567</v>
      </c>
      <c r="N98" s="50">
        <f t="shared" si="6"/>
        <v>1.3016380131340584E-3</v>
      </c>
      <c r="O98" s="1" t="str">
        <f>VLOOKUP(D98,[1]Sheet1!$B$6:$C$870,2,0)</f>
        <v>Tulip-103</v>
      </c>
    </row>
    <row r="99" spans="2:15" ht="22.2" customHeight="1" x14ac:dyDescent="0.25">
      <c r="B99" s="26">
        <f t="shared" si="7"/>
        <v>95</v>
      </c>
      <c r="C99" s="19" t="s">
        <v>86</v>
      </c>
      <c r="D99" s="20" t="s">
        <v>2791</v>
      </c>
      <c r="E99" s="15" t="s">
        <v>402</v>
      </c>
      <c r="F99" s="39">
        <v>3244676</v>
      </c>
      <c r="G99" s="21">
        <v>3825340</v>
      </c>
      <c r="H99" s="21">
        <f t="shared" si="4"/>
        <v>7070016</v>
      </c>
      <c r="I99" s="21">
        <v>3244676</v>
      </c>
      <c r="J99" s="21">
        <v>1835919</v>
      </c>
      <c r="K99" s="21">
        <f t="shared" si="5"/>
        <v>5080595</v>
      </c>
      <c r="L99" s="15" t="s">
        <v>1176</v>
      </c>
      <c r="M99" s="15">
        <v>9811579981</v>
      </c>
      <c r="N99" s="50">
        <f t="shared" si="6"/>
        <v>1.5944867628742956E-3</v>
      </c>
      <c r="O99" s="1" t="str">
        <f>VLOOKUP(D99,[1]Sheet1!$B$6:$C$870,2,0)</f>
        <v>Caspia-1004</v>
      </c>
    </row>
    <row r="100" spans="2:15" ht="22.2" customHeight="1" x14ac:dyDescent="0.25">
      <c r="B100" s="26">
        <f t="shared" si="7"/>
        <v>96</v>
      </c>
      <c r="C100" s="19" t="s">
        <v>87</v>
      </c>
      <c r="D100" s="20" t="s">
        <v>2792</v>
      </c>
      <c r="E100" s="15" t="s">
        <v>403</v>
      </c>
      <c r="F100" s="39">
        <v>1759156</v>
      </c>
      <c r="G100" s="21">
        <v>780776</v>
      </c>
      <c r="H100" s="21">
        <f t="shared" si="4"/>
        <v>2539932</v>
      </c>
      <c r="I100" s="21">
        <v>1759156</v>
      </c>
      <c r="J100" s="21">
        <v>542495</v>
      </c>
      <c r="K100" s="21">
        <f t="shared" si="5"/>
        <v>2301651</v>
      </c>
      <c r="L100" s="15" t="s">
        <v>1177</v>
      </c>
      <c r="M100" s="15" t="s">
        <v>1178</v>
      </c>
      <c r="N100" s="50">
        <f t="shared" si="6"/>
        <v>7.2234690075795955E-4</v>
      </c>
      <c r="O100" s="1" t="str">
        <f>VLOOKUP(D100,[1]Sheet1!$B$6:$C$870,2,0)</f>
        <v>Oakwood-410</v>
      </c>
    </row>
    <row r="101" spans="2:15" ht="22.2" customHeight="1" x14ac:dyDescent="0.25">
      <c r="B101" s="26">
        <f t="shared" si="7"/>
        <v>97</v>
      </c>
      <c r="C101" s="19" t="s">
        <v>88</v>
      </c>
      <c r="D101" s="20" t="s">
        <v>2793</v>
      </c>
      <c r="E101" s="15" t="s">
        <v>843</v>
      </c>
      <c r="F101" s="39">
        <v>2271421</v>
      </c>
      <c r="G101" s="21">
        <v>2871394</v>
      </c>
      <c r="H101" s="21">
        <f t="shared" si="4"/>
        <v>5142815</v>
      </c>
      <c r="I101" s="21">
        <v>2271421</v>
      </c>
      <c r="J101" s="21">
        <v>1246319</v>
      </c>
      <c r="K101" s="21">
        <f t="shared" si="5"/>
        <v>3517740</v>
      </c>
      <c r="L101" s="15" t="s">
        <v>1179</v>
      </c>
      <c r="M101" s="15">
        <v>9868333488</v>
      </c>
      <c r="N101" s="50">
        <f t="shared" si="6"/>
        <v>1.1040025558489556E-3</v>
      </c>
      <c r="O101" s="1" t="str">
        <f>VLOOKUP(D101,[1]Sheet1!$B$6:$C$870,2,0)</f>
        <v>Beetel-1309</v>
      </c>
    </row>
    <row r="102" spans="2:15" ht="22.2" customHeight="1" x14ac:dyDescent="0.25">
      <c r="B102" s="26">
        <f t="shared" si="7"/>
        <v>98</v>
      </c>
      <c r="C102" s="19" t="s">
        <v>89</v>
      </c>
      <c r="D102" s="20" t="s">
        <v>2794</v>
      </c>
      <c r="E102" s="15" t="s">
        <v>844</v>
      </c>
      <c r="F102" s="39">
        <v>2436146</v>
      </c>
      <c r="G102" s="21">
        <v>2660672</v>
      </c>
      <c r="H102" s="21">
        <f t="shared" si="4"/>
        <v>5096818</v>
      </c>
      <c r="I102" s="21">
        <v>2436146</v>
      </c>
      <c r="J102" s="21">
        <v>1352652</v>
      </c>
      <c r="K102" s="21">
        <f t="shared" si="5"/>
        <v>3788798</v>
      </c>
      <c r="L102" s="15" t="s">
        <v>1180</v>
      </c>
      <c r="M102" s="15">
        <v>9899079749</v>
      </c>
      <c r="N102" s="50">
        <f t="shared" si="6"/>
        <v>1.1890710159350637E-3</v>
      </c>
      <c r="O102" s="1" t="str">
        <f>VLOOKUP(D102,[1]Sheet1!$B$6:$C$870,2,0)</f>
        <v>Caspia-1207</v>
      </c>
    </row>
    <row r="103" spans="2:15" ht="22.2" customHeight="1" x14ac:dyDescent="0.25">
      <c r="B103" s="26">
        <f t="shared" si="7"/>
        <v>99</v>
      </c>
      <c r="C103" s="19" t="s">
        <v>90</v>
      </c>
      <c r="D103" s="20" t="s">
        <v>2795</v>
      </c>
      <c r="E103" s="15" t="s">
        <v>404</v>
      </c>
      <c r="F103" s="39">
        <v>1417762</v>
      </c>
      <c r="G103" s="21">
        <v>1981075</v>
      </c>
      <c r="H103" s="21">
        <f t="shared" si="4"/>
        <v>3398837</v>
      </c>
      <c r="I103" s="21">
        <v>1417762</v>
      </c>
      <c r="J103" s="21">
        <v>819295</v>
      </c>
      <c r="K103" s="21">
        <f t="shared" si="5"/>
        <v>2237057</v>
      </c>
      <c r="L103" s="15" t="s">
        <v>3545</v>
      </c>
      <c r="M103" s="15">
        <v>9910027732</v>
      </c>
      <c r="N103" s="50">
        <f t="shared" si="6"/>
        <v>7.0207481098085616E-4</v>
      </c>
      <c r="O103" s="1" t="str">
        <f>VLOOKUP(D103,[1]Sheet1!$B$6:$C$870,2,0)</f>
        <v>Greenotel-801</v>
      </c>
    </row>
    <row r="104" spans="2:15" ht="22.2" customHeight="1" x14ac:dyDescent="0.25">
      <c r="B104" s="26">
        <f t="shared" si="7"/>
        <v>100</v>
      </c>
      <c r="C104" s="19" t="s">
        <v>91</v>
      </c>
      <c r="D104" s="20" t="s">
        <v>2796</v>
      </c>
      <c r="E104" s="15" t="s">
        <v>845</v>
      </c>
      <c r="F104" s="39">
        <v>1394766</v>
      </c>
      <c r="G104" s="21">
        <v>1957105</v>
      </c>
      <c r="H104" s="21">
        <f t="shared" si="4"/>
        <v>3351871</v>
      </c>
      <c r="I104" s="21">
        <v>1394766</v>
      </c>
      <c r="J104" s="21">
        <v>876038</v>
      </c>
      <c r="K104" s="21">
        <f t="shared" si="5"/>
        <v>2270804</v>
      </c>
      <c r="L104" s="15" t="s">
        <v>1181</v>
      </c>
      <c r="M104" s="15">
        <v>9911098495</v>
      </c>
      <c r="N104" s="50">
        <f t="shared" si="6"/>
        <v>7.126659218225428E-4</v>
      </c>
      <c r="O104" s="1" t="str">
        <f>VLOOKUP(D104,[1]Sheet1!$B$6:$C$870,2,0)</f>
        <v>Greenotel-1012</v>
      </c>
    </row>
    <row r="105" spans="2:15" ht="22.2" customHeight="1" x14ac:dyDescent="0.3">
      <c r="B105" s="26">
        <f t="shared" si="7"/>
        <v>101</v>
      </c>
      <c r="C105" s="19" t="s">
        <v>92</v>
      </c>
      <c r="D105" s="20" t="s">
        <v>2797</v>
      </c>
      <c r="E105" s="15" t="s">
        <v>846</v>
      </c>
      <c r="F105" s="39">
        <v>3230447</v>
      </c>
      <c r="G105" s="21">
        <v>3566413</v>
      </c>
      <c r="H105" s="21">
        <f t="shared" si="4"/>
        <v>6796860</v>
      </c>
      <c r="I105" s="21">
        <v>3230447</v>
      </c>
      <c r="J105" s="21">
        <v>1791053</v>
      </c>
      <c r="K105" s="21">
        <f t="shared" si="5"/>
        <v>5021500</v>
      </c>
      <c r="L105" s="65" t="s">
        <v>3404</v>
      </c>
      <c r="M105" s="66">
        <v>9899779027</v>
      </c>
      <c r="N105" s="50">
        <f t="shared" si="6"/>
        <v>1.5759404714946331E-3</v>
      </c>
      <c r="O105" s="1" t="str">
        <f>VLOOKUP(D105,[1]Sheet1!$B$6:$C$870,2,0)</f>
        <v>Caspia-103</v>
      </c>
    </row>
    <row r="106" spans="2:15" ht="22.2" customHeight="1" x14ac:dyDescent="0.25">
      <c r="B106" s="26">
        <f t="shared" si="7"/>
        <v>102</v>
      </c>
      <c r="C106" s="19" t="s">
        <v>93</v>
      </c>
      <c r="D106" s="20" t="s">
        <v>2798</v>
      </c>
      <c r="E106" s="15" t="s">
        <v>847</v>
      </c>
      <c r="F106" s="39">
        <v>3424317</v>
      </c>
      <c r="G106" s="21">
        <v>3039668</v>
      </c>
      <c r="H106" s="21">
        <f t="shared" si="4"/>
        <v>6463985</v>
      </c>
      <c r="I106" s="21">
        <v>3424317</v>
      </c>
      <c r="J106" s="21">
        <v>1643851</v>
      </c>
      <c r="K106" s="21">
        <f t="shared" si="5"/>
        <v>5068168</v>
      </c>
      <c r="L106" s="15" t="s">
        <v>1182</v>
      </c>
      <c r="M106" s="15">
        <v>7889849377</v>
      </c>
      <c r="N106" s="50">
        <f t="shared" si="6"/>
        <v>1.5905866907366347E-3</v>
      </c>
      <c r="O106" s="1" t="str">
        <f>VLOOKUP(D106,[1]Sheet1!$B$6:$C$870,2,0)</f>
        <v>Lotus-1104</v>
      </c>
    </row>
    <row r="107" spans="2:15" ht="22.2" customHeight="1" x14ac:dyDescent="0.25">
      <c r="B107" s="26">
        <f t="shared" si="7"/>
        <v>103</v>
      </c>
      <c r="C107" s="19" t="s">
        <v>94</v>
      </c>
      <c r="D107" s="20" t="s">
        <v>2799</v>
      </c>
      <c r="E107" s="15" t="s">
        <v>405</v>
      </c>
      <c r="F107" s="39">
        <v>2299558</v>
      </c>
      <c r="G107" s="21">
        <v>3161672</v>
      </c>
      <c r="H107" s="21">
        <f t="shared" si="4"/>
        <v>5461230</v>
      </c>
      <c r="I107" s="21">
        <v>2299558</v>
      </c>
      <c r="J107" s="21">
        <v>1360232</v>
      </c>
      <c r="K107" s="21">
        <f t="shared" si="5"/>
        <v>3659790</v>
      </c>
      <c r="L107" s="15" t="s">
        <v>1183</v>
      </c>
      <c r="M107" s="15">
        <v>9873732553</v>
      </c>
      <c r="N107" s="50">
        <f t="shared" si="6"/>
        <v>1.1485833273267635E-3</v>
      </c>
      <c r="O107" s="1" t="str">
        <f>VLOOKUP(D107,[1]Sheet1!$B$6:$C$870,2,0)</f>
        <v>Iris-308</v>
      </c>
    </row>
    <row r="108" spans="2:15" ht="22.2" customHeight="1" x14ac:dyDescent="0.3">
      <c r="B108" s="26">
        <f t="shared" si="7"/>
        <v>104</v>
      </c>
      <c r="C108" s="19" t="s">
        <v>95</v>
      </c>
      <c r="D108" s="20" t="s">
        <v>2800</v>
      </c>
      <c r="E108" s="15" t="s">
        <v>848</v>
      </c>
      <c r="F108" s="39">
        <v>2512411</v>
      </c>
      <c r="G108" s="21">
        <v>2215327</v>
      </c>
      <c r="H108" s="21">
        <f t="shared" si="4"/>
        <v>4727738</v>
      </c>
      <c r="I108" s="21">
        <v>2512411</v>
      </c>
      <c r="J108" s="21">
        <v>1283625</v>
      </c>
      <c r="K108" s="21">
        <f t="shared" si="5"/>
        <v>3796036</v>
      </c>
      <c r="L108" s="65" t="s">
        <v>1184</v>
      </c>
      <c r="M108" s="66">
        <v>9486503876</v>
      </c>
      <c r="N108" s="50">
        <f t="shared" si="6"/>
        <v>1.1913425796376781E-3</v>
      </c>
      <c r="O108" s="1" t="str">
        <f>VLOOKUP(D108,[1]Sheet1!$B$6:$C$870,2,0)</f>
        <v>Beetel-1307</v>
      </c>
    </row>
    <row r="109" spans="2:15" ht="22.2" customHeight="1" x14ac:dyDescent="0.25">
      <c r="B109" s="26">
        <f t="shared" si="7"/>
        <v>105</v>
      </c>
      <c r="C109" s="19" t="s">
        <v>96</v>
      </c>
      <c r="D109" s="20" t="s">
        <v>2801</v>
      </c>
      <c r="E109" s="15" t="s">
        <v>849</v>
      </c>
      <c r="F109" s="39">
        <v>2446227</v>
      </c>
      <c r="G109" s="21">
        <v>2991769.13</v>
      </c>
      <c r="H109" s="21">
        <f t="shared" si="4"/>
        <v>5437996.1299999999</v>
      </c>
      <c r="I109" s="21">
        <v>2446227</v>
      </c>
      <c r="J109" s="21">
        <v>1405767</v>
      </c>
      <c r="K109" s="21">
        <f t="shared" si="5"/>
        <v>3851994</v>
      </c>
      <c r="L109" s="15" t="s">
        <v>1185</v>
      </c>
      <c r="M109" s="15">
        <v>9953658057</v>
      </c>
      <c r="N109" s="50">
        <f t="shared" si="6"/>
        <v>1.2089043593656273E-3</v>
      </c>
      <c r="O109" s="1" t="str">
        <f>VLOOKUP(D109,[1]Sheet1!$B$6:$C$870,2,0)</f>
        <v>Iris-708</v>
      </c>
    </row>
    <row r="110" spans="2:15" ht="22.2" customHeight="1" x14ac:dyDescent="0.25">
      <c r="B110" s="26">
        <f t="shared" si="7"/>
        <v>106</v>
      </c>
      <c r="C110" s="19" t="s">
        <v>97</v>
      </c>
      <c r="D110" s="20" t="s">
        <v>2802</v>
      </c>
      <c r="E110" s="15" t="s">
        <v>850</v>
      </c>
      <c r="F110" s="39">
        <v>1047323</v>
      </c>
      <c r="G110" s="21">
        <v>1513654</v>
      </c>
      <c r="H110" s="21">
        <f t="shared" si="4"/>
        <v>2560977</v>
      </c>
      <c r="I110" s="21">
        <v>1047323</v>
      </c>
      <c r="J110" s="21">
        <v>668688</v>
      </c>
      <c r="K110" s="21">
        <f t="shared" si="5"/>
        <v>1716011</v>
      </c>
      <c r="L110" s="15" t="s">
        <v>1167</v>
      </c>
      <c r="M110" s="15">
        <v>9971090695</v>
      </c>
      <c r="N110" s="50">
        <f t="shared" si="6"/>
        <v>5.3855046986557337E-4</v>
      </c>
      <c r="O110" s="1" t="str">
        <f>VLOOKUP(D110,[1]Sheet1!$B$6:$C$870,2,0)</f>
        <v>Greenotel-203</v>
      </c>
    </row>
    <row r="111" spans="2:15" ht="22.2" customHeight="1" x14ac:dyDescent="0.25">
      <c r="B111" s="26">
        <f t="shared" si="7"/>
        <v>107</v>
      </c>
      <c r="C111" s="19" t="s">
        <v>98</v>
      </c>
      <c r="D111" s="20" t="s">
        <v>2803</v>
      </c>
      <c r="E111" s="15" t="s">
        <v>398</v>
      </c>
      <c r="F111" s="39">
        <v>2070573</v>
      </c>
      <c r="G111" s="21">
        <v>2992517</v>
      </c>
      <c r="H111" s="21">
        <f t="shared" si="4"/>
        <v>5063090</v>
      </c>
      <c r="I111" s="21">
        <v>2070573</v>
      </c>
      <c r="J111" s="21">
        <v>1213014</v>
      </c>
      <c r="K111" s="21">
        <f t="shared" si="5"/>
        <v>3283587</v>
      </c>
      <c r="L111" s="15" t="s">
        <v>1167</v>
      </c>
      <c r="M111" s="15">
        <v>9971090695</v>
      </c>
      <c r="N111" s="50">
        <f t="shared" si="6"/>
        <v>1.0305163088666031E-3</v>
      </c>
      <c r="O111" s="1" t="str">
        <f>VLOOKUP(D111,[1]Sheet1!$B$6:$C$870,2,0)</f>
        <v>Tulip-403</v>
      </c>
    </row>
    <row r="112" spans="2:15" ht="22.2" customHeight="1" x14ac:dyDescent="0.25">
      <c r="B112" s="26">
        <f t="shared" si="7"/>
        <v>108</v>
      </c>
      <c r="C112" s="19" t="s">
        <v>99</v>
      </c>
      <c r="D112" s="20" t="s">
        <v>2804</v>
      </c>
      <c r="E112" s="15" t="s">
        <v>850</v>
      </c>
      <c r="F112" s="39">
        <v>2289014</v>
      </c>
      <c r="G112" s="21">
        <v>3058374</v>
      </c>
      <c r="H112" s="21">
        <f t="shared" si="4"/>
        <v>5347388</v>
      </c>
      <c r="I112" s="21">
        <v>2289014</v>
      </c>
      <c r="J112" s="21">
        <v>1298904</v>
      </c>
      <c r="K112" s="21">
        <f t="shared" si="5"/>
        <v>3587918</v>
      </c>
      <c r="L112" s="15" t="s">
        <v>1167</v>
      </c>
      <c r="M112" s="15">
        <v>9971090695</v>
      </c>
      <c r="N112" s="50">
        <f t="shared" si="6"/>
        <v>1.126027120303511E-3</v>
      </c>
      <c r="O112" s="1" t="str">
        <f>VLOOKUP(D112,[1]Sheet1!$B$6:$C$870,2,0)</f>
        <v>Tulip-G06</v>
      </c>
    </row>
    <row r="113" spans="2:15" ht="22.2" customHeight="1" x14ac:dyDescent="0.25">
      <c r="B113" s="26">
        <f t="shared" si="7"/>
        <v>109</v>
      </c>
      <c r="C113" s="19" t="s">
        <v>100</v>
      </c>
      <c r="D113" s="20" t="s">
        <v>2805</v>
      </c>
      <c r="E113" s="15" t="s">
        <v>851</v>
      </c>
      <c r="F113" s="39">
        <v>2631040</v>
      </c>
      <c r="G113" s="21">
        <v>2643478</v>
      </c>
      <c r="H113" s="21">
        <f t="shared" si="4"/>
        <v>5274518</v>
      </c>
      <c r="I113" s="21">
        <v>2631040</v>
      </c>
      <c r="J113" s="21">
        <v>1436058</v>
      </c>
      <c r="K113" s="21">
        <f t="shared" si="5"/>
        <v>4067098</v>
      </c>
      <c r="L113" s="15" t="s">
        <v>1186</v>
      </c>
      <c r="M113" s="15">
        <v>9312113653</v>
      </c>
      <c r="N113" s="50">
        <f t="shared" si="6"/>
        <v>1.2764122950781399E-3</v>
      </c>
      <c r="O113" s="1" t="str">
        <f>VLOOKUP(D113,[1]Sheet1!$B$6:$C$870,2,0)</f>
        <v>Caspia-1306</v>
      </c>
    </row>
    <row r="114" spans="2:15" ht="22.2" customHeight="1" x14ac:dyDescent="0.25">
      <c r="B114" s="26">
        <f t="shared" si="7"/>
        <v>110</v>
      </c>
      <c r="C114" s="19" t="s">
        <v>101</v>
      </c>
      <c r="D114" s="20" t="s">
        <v>2806</v>
      </c>
      <c r="E114" s="15" t="s">
        <v>406</v>
      </c>
      <c r="F114" s="39">
        <v>2403233</v>
      </c>
      <c r="G114" s="21">
        <v>2790255</v>
      </c>
      <c r="H114" s="21">
        <f t="shared" si="4"/>
        <v>5193488</v>
      </c>
      <c r="I114" s="21">
        <v>2403233</v>
      </c>
      <c r="J114" s="21">
        <v>1259567</v>
      </c>
      <c r="K114" s="21">
        <f t="shared" si="5"/>
        <v>3662800</v>
      </c>
      <c r="L114" s="15" t="s">
        <v>1187</v>
      </c>
      <c r="M114" s="15">
        <v>9810926375</v>
      </c>
      <c r="N114" s="50">
        <f t="shared" si="6"/>
        <v>1.1495279814777541E-3</v>
      </c>
      <c r="O114" s="1" t="str">
        <f>VLOOKUP(D114,[1]Sheet1!$B$6:$C$870,2,0)</f>
        <v>Beetel-1010</v>
      </c>
    </row>
    <row r="115" spans="2:15" ht="22.2" customHeight="1" x14ac:dyDescent="0.25">
      <c r="B115" s="26">
        <f t="shared" si="7"/>
        <v>111</v>
      </c>
      <c r="C115" s="19" t="s">
        <v>102</v>
      </c>
      <c r="D115" s="20" t="s">
        <v>2807</v>
      </c>
      <c r="E115" s="15" t="s">
        <v>407</v>
      </c>
      <c r="F115" s="39">
        <v>3373425</v>
      </c>
      <c r="G115" s="21">
        <v>4349777</v>
      </c>
      <c r="H115" s="21">
        <f t="shared" si="4"/>
        <v>7723202</v>
      </c>
      <c r="I115" s="21">
        <v>3373425</v>
      </c>
      <c r="J115" s="21">
        <v>1951844</v>
      </c>
      <c r="K115" s="21">
        <f t="shared" si="5"/>
        <v>5325269</v>
      </c>
      <c r="L115" s="15" t="s">
        <v>1188</v>
      </c>
      <c r="M115" s="15">
        <v>9599444027</v>
      </c>
      <c r="N115" s="50">
        <f t="shared" si="6"/>
        <v>1.6712749056448776E-3</v>
      </c>
      <c r="O115" s="1" t="str">
        <f>VLOOKUP(D115,[1]Sheet1!$B$6:$C$870,2,0)</f>
        <v>Iris-801</v>
      </c>
    </row>
    <row r="116" spans="2:15" ht="22.2" customHeight="1" x14ac:dyDescent="0.25">
      <c r="B116" s="26">
        <f t="shared" si="7"/>
        <v>112</v>
      </c>
      <c r="C116" s="19" t="s">
        <v>103</v>
      </c>
      <c r="D116" s="20" t="s">
        <v>2808</v>
      </c>
      <c r="E116" s="15" t="s">
        <v>852</v>
      </c>
      <c r="F116" s="39">
        <v>3063028</v>
      </c>
      <c r="G116" s="21">
        <v>3848842</v>
      </c>
      <c r="H116" s="21">
        <f t="shared" si="4"/>
        <v>6911870</v>
      </c>
      <c r="I116" s="21">
        <v>3063028</v>
      </c>
      <c r="J116" s="21">
        <v>1767986</v>
      </c>
      <c r="K116" s="21">
        <f t="shared" si="5"/>
        <v>4831014</v>
      </c>
      <c r="L116" s="15" t="s">
        <v>1189</v>
      </c>
      <c r="M116" s="15">
        <v>8800370777</v>
      </c>
      <c r="N116" s="50">
        <f t="shared" si="6"/>
        <v>1.516158614150587E-3</v>
      </c>
      <c r="O116" s="1" t="str">
        <f>VLOOKUP(D116,[1]Sheet1!$B$6:$C$870,2,0)</f>
        <v>Orchid-705</v>
      </c>
    </row>
    <row r="117" spans="2:15" ht="22.2" customHeight="1" x14ac:dyDescent="0.25">
      <c r="B117" s="26">
        <f t="shared" si="7"/>
        <v>113</v>
      </c>
      <c r="C117" s="19" t="s">
        <v>681</v>
      </c>
      <c r="D117" s="20" t="s">
        <v>2809</v>
      </c>
      <c r="E117" s="15" t="s">
        <v>1901</v>
      </c>
      <c r="F117" s="39">
        <v>2488194</v>
      </c>
      <c r="G117" s="21">
        <v>2832584</v>
      </c>
      <c r="H117" s="21">
        <f t="shared" si="4"/>
        <v>5320778</v>
      </c>
      <c r="I117" s="21">
        <v>2488194</v>
      </c>
      <c r="J117" s="21">
        <v>1310480.0048219177</v>
      </c>
      <c r="K117" s="21">
        <f t="shared" si="5"/>
        <v>3798674.004821918</v>
      </c>
      <c r="L117" s="15" t="s">
        <v>1190</v>
      </c>
      <c r="M117" s="15">
        <v>9953714195</v>
      </c>
      <c r="N117" s="50">
        <f t="shared" si="6"/>
        <v>1.1921704873470993E-3</v>
      </c>
      <c r="O117" s="1" t="str">
        <f>VLOOKUP(D117,[1]Sheet1!$B$6:$C$870,2,0)</f>
        <v>Beetel-505</v>
      </c>
    </row>
    <row r="118" spans="2:15" ht="22.2" customHeight="1" x14ac:dyDescent="0.25">
      <c r="B118" s="26">
        <f t="shared" si="7"/>
        <v>114</v>
      </c>
      <c r="C118" s="19" t="s">
        <v>104</v>
      </c>
      <c r="D118" s="20" t="s">
        <v>2810</v>
      </c>
      <c r="E118" s="15" t="s">
        <v>853</v>
      </c>
      <c r="F118" s="39">
        <v>3989584</v>
      </c>
      <c r="G118" s="21">
        <v>4428496</v>
      </c>
      <c r="H118" s="21">
        <f t="shared" si="4"/>
        <v>8418080</v>
      </c>
      <c r="I118" s="21">
        <v>3989584</v>
      </c>
      <c r="J118" s="21">
        <v>2095614</v>
      </c>
      <c r="K118" s="21">
        <f t="shared" si="5"/>
        <v>6085198</v>
      </c>
      <c r="L118" s="15" t="s">
        <v>1191</v>
      </c>
      <c r="M118" s="15">
        <v>9650998047</v>
      </c>
      <c r="N118" s="50">
        <f t="shared" si="6"/>
        <v>1.909769950265498E-3</v>
      </c>
      <c r="O118" s="1" t="str">
        <f>VLOOKUP(D118,[1]Sheet1!$B$6:$C$870,2,0)</f>
        <v>Lotus-401</v>
      </c>
    </row>
    <row r="119" spans="2:15" ht="22.2" customHeight="1" x14ac:dyDescent="0.25">
      <c r="B119" s="26">
        <f t="shared" si="7"/>
        <v>115</v>
      </c>
      <c r="C119" s="19" t="s">
        <v>105</v>
      </c>
      <c r="D119" s="20" t="s">
        <v>2811</v>
      </c>
      <c r="E119" s="15" t="s">
        <v>854</v>
      </c>
      <c r="F119" s="39">
        <v>2965345</v>
      </c>
      <c r="G119" s="21">
        <v>3845037</v>
      </c>
      <c r="H119" s="21">
        <f t="shared" si="4"/>
        <v>6810382</v>
      </c>
      <c r="I119" s="21">
        <v>2964345</v>
      </c>
      <c r="J119" s="21">
        <v>1681263</v>
      </c>
      <c r="K119" s="21">
        <f t="shared" si="5"/>
        <v>4645608</v>
      </c>
      <c r="L119" s="15" t="s">
        <v>1192</v>
      </c>
      <c r="M119" s="15">
        <v>9650595456</v>
      </c>
      <c r="N119" s="50">
        <f t="shared" si="6"/>
        <v>1.4579710568354554E-3</v>
      </c>
      <c r="O119" s="1" t="str">
        <f>VLOOKUP(D119,[1]Sheet1!$B$6:$C$870,2,0)</f>
        <v>Orchid-906</v>
      </c>
    </row>
    <row r="120" spans="2:15" ht="22.2" customHeight="1" x14ac:dyDescent="0.25">
      <c r="B120" s="26">
        <f t="shared" si="7"/>
        <v>116</v>
      </c>
      <c r="C120" s="19" t="s">
        <v>106</v>
      </c>
      <c r="D120" s="20" t="s">
        <v>2812</v>
      </c>
      <c r="E120" s="15" t="s">
        <v>855</v>
      </c>
      <c r="F120" s="39">
        <v>3028459</v>
      </c>
      <c r="G120" s="21">
        <v>2740050</v>
      </c>
      <c r="H120" s="21">
        <f t="shared" si="4"/>
        <v>5768509</v>
      </c>
      <c r="I120" s="21">
        <v>3028459</v>
      </c>
      <c r="J120" s="21">
        <v>1496965</v>
      </c>
      <c r="K120" s="21">
        <f t="shared" si="5"/>
        <v>4525424</v>
      </c>
      <c r="L120" s="15" t="s">
        <v>1193</v>
      </c>
      <c r="M120" s="15">
        <v>9205058901</v>
      </c>
      <c r="N120" s="50">
        <f t="shared" si="6"/>
        <v>1.4202526799309226E-3</v>
      </c>
      <c r="O120" s="1" t="str">
        <f>VLOOKUP(D120,[1]Sheet1!$B$6:$C$870,2,0)</f>
        <v>Iris-307</v>
      </c>
    </row>
    <row r="121" spans="2:15" ht="22.2" customHeight="1" x14ac:dyDescent="0.25">
      <c r="B121" s="26">
        <f t="shared" si="7"/>
        <v>117</v>
      </c>
      <c r="C121" s="19" t="s">
        <v>107</v>
      </c>
      <c r="D121" s="20" t="s">
        <v>2813</v>
      </c>
      <c r="E121" s="15" t="s">
        <v>856</v>
      </c>
      <c r="F121" s="39">
        <v>1202060</v>
      </c>
      <c r="G121" s="21">
        <v>1663783</v>
      </c>
      <c r="H121" s="21">
        <f t="shared" si="4"/>
        <v>2865843</v>
      </c>
      <c r="I121" s="21">
        <v>1202060</v>
      </c>
      <c r="J121" s="21">
        <v>682522</v>
      </c>
      <c r="K121" s="21">
        <f t="shared" si="5"/>
        <v>1884582</v>
      </c>
      <c r="L121" s="15" t="s">
        <v>1194</v>
      </c>
      <c r="M121" s="15">
        <v>9999363000</v>
      </c>
      <c r="N121" s="50">
        <f t="shared" si="6"/>
        <v>5.9145455454551405E-4</v>
      </c>
      <c r="O121" s="1" t="str">
        <f>VLOOKUP(D121,[1]Sheet1!$B$6:$C$870,2,0)</f>
        <v>Greenotel-101</v>
      </c>
    </row>
    <row r="122" spans="2:15" ht="22.2" customHeight="1" x14ac:dyDescent="0.25">
      <c r="B122" s="26">
        <f t="shared" si="7"/>
        <v>118</v>
      </c>
      <c r="C122" s="19" t="s">
        <v>108</v>
      </c>
      <c r="D122" s="20" t="s">
        <v>2814</v>
      </c>
      <c r="E122" s="15" t="s">
        <v>857</v>
      </c>
      <c r="F122" s="39">
        <v>3360765</v>
      </c>
      <c r="G122" s="21">
        <v>3946755</v>
      </c>
      <c r="H122" s="21">
        <f t="shared" si="4"/>
        <v>7307520</v>
      </c>
      <c r="I122" s="21">
        <v>3360765</v>
      </c>
      <c r="J122" s="21">
        <v>1891864</v>
      </c>
      <c r="K122" s="21">
        <f t="shared" si="5"/>
        <v>5252629</v>
      </c>
      <c r="L122" s="15" t="s">
        <v>1195</v>
      </c>
      <c r="M122" s="15">
        <v>9873791913</v>
      </c>
      <c r="N122" s="50">
        <f t="shared" si="6"/>
        <v>1.6484776705857579E-3</v>
      </c>
      <c r="O122" s="1" t="str">
        <f>VLOOKUP(D122,[1]Sheet1!$B$6:$C$870,2,0)</f>
        <v>Caspia-804</v>
      </c>
    </row>
    <row r="123" spans="2:15" ht="22.2" customHeight="1" x14ac:dyDescent="0.25">
      <c r="B123" s="26">
        <f t="shared" si="7"/>
        <v>119</v>
      </c>
      <c r="C123" s="19" t="s">
        <v>109</v>
      </c>
      <c r="D123" s="20" t="s">
        <v>2815</v>
      </c>
      <c r="E123" s="15" t="s">
        <v>408</v>
      </c>
      <c r="F123" s="39">
        <v>2432746</v>
      </c>
      <c r="G123" s="21">
        <v>2664957</v>
      </c>
      <c r="H123" s="21">
        <f t="shared" si="4"/>
        <v>5097703</v>
      </c>
      <c r="I123" s="21">
        <v>2432746</v>
      </c>
      <c r="J123" s="21">
        <v>1300278</v>
      </c>
      <c r="K123" s="21">
        <f t="shared" si="5"/>
        <v>3733024</v>
      </c>
      <c r="L123" s="15" t="s">
        <v>1196</v>
      </c>
      <c r="M123" s="15">
        <v>9814456288</v>
      </c>
      <c r="N123" s="50">
        <f t="shared" si="6"/>
        <v>1.1715669825073745E-3</v>
      </c>
      <c r="O123" s="1" t="str">
        <f>VLOOKUP(D123,[1]Sheet1!$B$6:$C$870,2,0)</f>
        <v>Tulip-607</v>
      </c>
    </row>
    <row r="124" spans="2:15" ht="22.2" customHeight="1" x14ac:dyDescent="0.25">
      <c r="B124" s="26">
        <f t="shared" si="7"/>
        <v>120</v>
      </c>
      <c r="C124" s="19" t="s">
        <v>590</v>
      </c>
      <c r="D124" s="20" t="s">
        <v>2816</v>
      </c>
      <c r="E124" s="15" t="s">
        <v>591</v>
      </c>
      <c r="F124" s="39">
        <v>3107248</v>
      </c>
      <c r="G124" s="21">
        <v>3878297</v>
      </c>
      <c r="H124" s="21">
        <f t="shared" si="4"/>
        <v>6985545</v>
      </c>
      <c r="I124" s="21">
        <v>3107248</v>
      </c>
      <c r="J124" s="21">
        <v>1740170.6551232899</v>
      </c>
      <c r="K124" s="21">
        <f t="shared" si="5"/>
        <v>4847418.6551232897</v>
      </c>
      <c r="L124" s="15" t="s">
        <v>1197</v>
      </c>
      <c r="M124" s="15">
        <v>9915026348</v>
      </c>
      <c r="N124" s="50">
        <f t="shared" si="6"/>
        <v>1.5213070279571598E-3</v>
      </c>
      <c r="O124" s="1" t="str">
        <f>VLOOKUP(D124,[1]Sheet1!$B$6:$C$870,2,0)</f>
        <v>Orchid-303</v>
      </c>
    </row>
    <row r="125" spans="2:15" ht="22.2" customHeight="1" x14ac:dyDescent="0.25">
      <c r="B125" s="26">
        <f t="shared" si="7"/>
        <v>121</v>
      </c>
      <c r="C125" s="19" t="s">
        <v>334</v>
      </c>
      <c r="D125" s="20" t="s">
        <v>2817</v>
      </c>
      <c r="E125" s="15" t="s">
        <v>858</v>
      </c>
      <c r="F125" s="39">
        <v>2319811</v>
      </c>
      <c r="G125" s="21">
        <v>2831686</v>
      </c>
      <c r="H125" s="21">
        <f t="shared" si="4"/>
        <v>5151497</v>
      </c>
      <c r="I125" s="21">
        <v>2319811</v>
      </c>
      <c r="J125" s="21">
        <v>1219510</v>
      </c>
      <c r="K125" s="21">
        <f t="shared" si="5"/>
        <v>3539321</v>
      </c>
      <c r="L125" s="15" t="s">
        <v>1499</v>
      </c>
      <c r="M125" s="15">
        <v>9911372480</v>
      </c>
      <c r="N125" s="50">
        <f t="shared" si="6"/>
        <v>1.1107755064245458E-3</v>
      </c>
      <c r="O125" s="1" t="str">
        <f>VLOOKUP(D125,[1]Sheet1!$B$6:$C$870,2,0)</f>
        <v>Beetel-810</v>
      </c>
    </row>
    <row r="126" spans="2:15" ht="22.2" customHeight="1" x14ac:dyDescent="0.25">
      <c r="B126" s="26">
        <f t="shared" si="7"/>
        <v>122</v>
      </c>
      <c r="C126" s="19" t="s">
        <v>110</v>
      </c>
      <c r="D126" s="20" t="s">
        <v>2818</v>
      </c>
      <c r="E126" s="15" t="s">
        <v>787</v>
      </c>
      <c r="F126" s="39">
        <v>2436140</v>
      </c>
      <c r="G126" s="21">
        <v>3064330</v>
      </c>
      <c r="H126" s="21">
        <f t="shared" si="4"/>
        <v>5500470</v>
      </c>
      <c r="I126" s="21">
        <v>2436140</v>
      </c>
      <c r="J126" s="21">
        <v>1391751</v>
      </c>
      <c r="K126" s="21">
        <f t="shared" si="5"/>
        <v>3827891</v>
      </c>
      <c r="L126" s="15" t="s">
        <v>1198</v>
      </c>
      <c r="M126" s="15">
        <v>9654244138</v>
      </c>
      <c r="N126" s="50">
        <f t="shared" si="6"/>
        <v>1.2013399078701708E-3</v>
      </c>
      <c r="O126" s="1" t="str">
        <f>VLOOKUP(D126,[1]Sheet1!$B$6:$C$870,2,0)</f>
        <v>Iris-506</v>
      </c>
    </row>
    <row r="127" spans="2:15" ht="22.2" customHeight="1" x14ac:dyDescent="0.25">
      <c r="B127" s="26">
        <f t="shared" si="7"/>
        <v>123</v>
      </c>
      <c r="C127" s="19" t="s">
        <v>111</v>
      </c>
      <c r="D127" s="20" t="s">
        <v>2819</v>
      </c>
      <c r="E127" s="15" t="s">
        <v>409</v>
      </c>
      <c r="F127" s="39">
        <v>2462578</v>
      </c>
      <c r="G127" s="21">
        <v>2968047</v>
      </c>
      <c r="H127" s="21">
        <f t="shared" si="4"/>
        <v>5430625</v>
      </c>
      <c r="I127" s="21">
        <v>2462578</v>
      </c>
      <c r="J127" s="21">
        <v>1403930</v>
      </c>
      <c r="K127" s="21">
        <f t="shared" si="5"/>
        <v>3866508</v>
      </c>
      <c r="L127" s="15" t="s">
        <v>1199</v>
      </c>
      <c r="M127" s="15">
        <v>9810301821</v>
      </c>
      <c r="N127" s="50">
        <f t="shared" si="6"/>
        <v>1.2134594126372142E-3</v>
      </c>
      <c r="O127" s="1" t="str">
        <f>VLOOKUP(D127,[1]Sheet1!$B$6:$C$870,2,0)</f>
        <v>Caspia-806</v>
      </c>
    </row>
    <row r="128" spans="2:15" ht="22.2" customHeight="1" x14ac:dyDescent="0.25">
      <c r="B128" s="26">
        <f t="shared" si="7"/>
        <v>124</v>
      </c>
      <c r="C128" s="19" t="s">
        <v>112</v>
      </c>
      <c r="D128" s="20" t="s">
        <v>2820</v>
      </c>
      <c r="E128" s="15" t="s">
        <v>874</v>
      </c>
      <c r="F128" s="39">
        <v>3715907</v>
      </c>
      <c r="G128" s="21">
        <v>4959294</v>
      </c>
      <c r="H128" s="21">
        <f t="shared" si="4"/>
        <v>8675201</v>
      </c>
      <c r="I128" s="21">
        <v>3715907</v>
      </c>
      <c r="J128" s="21">
        <v>2001133</v>
      </c>
      <c r="K128" s="21">
        <f t="shared" si="5"/>
        <v>5717040</v>
      </c>
      <c r="L128" s="15" t="s">
        <v>1200</v>
      </c>
      <c r="M128" s="15">
        <v>9718462122</v>
      </c>
      <c r="N128" s="50">
        <f t="shared" si="6"/>
        <v>1.7942277632487656E-3</v>
      </c>
      <c r="O128" s="1" t="str">
        <f>VLOOKUP(D128,[1]Sheet1!$B$6:$C$870,2,0)</f>
        <v>Iris-501</v>
      </c>
    </row>
    <row r="129" spans="1:15" ht="22.2" customHeight="1" x14ac:dyDescent="0.25">
      <c r="B129" s="26">
        <f t="shared" si="7"/>
        <v>125</v>
      </c>
      <c r="C129" s="19" t="s">
        <v>113</v>
      </c>
      <c r="D129" s="20" t="s">
        <v>2821</v>
      </c>
      <c r="E129" s="15" t="s">
        <v>410</v>
      </c>
      <c r="F129" s="39">
        <v>2919323</v>
      </c>
      <c r="G129" s="21">
        <v>3813111</v>
      </c>
      <c r="H129" s="21">
        <f t="shared" si="4"/>
        <v>6732434</v>
      </c>
      <c r="I129" s="21">
        <v>2919323</v>
      </c>
      <c r="J129" s="21">
        <v>1638214</v>
      </c>
      <c r="K129" s="21">
        <f t="shared" si="5"/>
        <v>4557537</v>
      </c>
      <c r="L129" s="15" t="s">
        <v>1201</v>
      </c>
      <c r="M129" s="15">
        <v>9811111925</v>
      </c>
      <c r="N129" s="50">
        <f t="shared" si="6"/>
        <v>1.4303309785192145E-3</v>
      </c>
      <c r="O129" s="1" t="str">
        <f>VLOOKUP(D129,[1]Sheet1!$B$6:$C$870,2,0)</f>
        <v>Tulip-1009</v>
      </c>
    </row>
    <row r="130" spans="1:15" ht="22.2" customHeight="1" x14ac:dyDescent="0.25">
      <c r="B130" s="26">
        <f t="shared" si="7"/>
        <v>126</v>
      </c>
      <c r="C130" s="19" t="s">
        <v>114</v>
      </c>
      <c r="D130" s="20" t="s">
        <v>2822</v>
      </c>
      <c r="E130" s="15" t="s">
        <v>859</v>
      </c>
      <c r="F130" s="39">
        <v>3005518</v>
      </c>
      <c r="G130" s="21">
        <v>2867511</v>
      </c>
      <c r="H130" s="21">
        <f t="shared" si="4"/>
        <v>5873029</v>
      </c>
      <c r="I130" s="21">
        <v>3005518</v>
      </c>
      <c r="J130" s="21">
        <v>1576839.4998356164</v>
      </c>
      <c r="K130" s="21">
        <f t="shared" si="5"/>
        <v>4582357.499835616</v>
      </c>
      <c r="L130" s="15" t="s">
        <v>1202</v>
      </c>
      <c r="M130" s="15">
        <v>8195860099</v>
      </c>
      <c r="N130" s="50">
        <f t="shared" si="6"/>
        <v>1.4381206091502357E-3</v>
      </c>
      <c r="O130" s="1" t="str">
        <f>VLOOKUP(D130,[1]Sheet1!$B$6:$C$870,2,0)</f>
        <v>Beetel-601</v>
      </c>
    </row>
    <row r="131" spans="1:15" ht="22.2" customHeight="1" x14ac:dyDescent="0.25">
      <c r="B131" s="26">
        <f t="shared" si="7"/>
        <v>127</v>
      </c>
      <c r="C131" s="19" t="s">
        <v>115</v>
      </c>
      <c r="D131" s="20" t="s">
        <v>2823</v>
      </c>
      <c r="E131" s="15" t="s">
        <v>411</v>
      </c>
      <c r="F131" s="39">
        <v>2528280</v>
      </c>
      <c r="G131" s="21">
        <v>2870459</v>
      </c>
      <c r="H131" s="21">
        <f t="shared" si="4"/>
        <v>5398739</v>
      </c>
      <c r="I131" s="21">
        <v>2528280</v>
      </c>
      <c r="J131" s="21">
        <v>1368701</v>
      </c>
      <c r="K131" s="21">
        <f t="shared" si="5"/>
        <v>3896981</v>
      </c>
      <c r="L131" s="15" t="s">
        <v>1203</v>
      </c>
      <c r="M131" s="15">
        <v>9911674928</v>
      </c>
      <c r="N131" s="50">
        <f t="shared" si="6"/>
        <v>1.2230230159405808E-3</v>
      </c>
      <c r="O131" s="1" t="str">
        <f>VLOOKUP(D131,[1]Sheet1!$B$6:$C$870,2,0)</f>
        <v>Beetel-709</v>
      </c>
    </row>
    <row r="132" spans="1:15" ht="22.2" customHeight="1" x14ac:dyDescent="0.25">
      <c r="B132" s="26">
        <f t="shared" si="7"/>
        <v>128</v>
      </c>
      <c r="C132" s="19" t="s">
        <v>116</v>
      </c>
      <c r="D132" s="20" t="s">
        <v>2824</v>
      </c>
      <c r="E132" s="15" t="s">
        <v>412</v>
      </c>
      <c r="F132" s="39">
        <v>1096591</v>
      </c>
      <c r="G132" s="21">
        <v>1535828</v>
      </c>
      <c r="H132" s="21">
        <f t="shared" si="4"/>
        <v>2632419</v>
      </c>
      <c r="I132" s="21">
        <v>1096591</v>
      </c>
      <c r="J132" s="21">
        <v>676171</v>
      </c>
      <c r="K132" s="21">
        <f t="shared" si="5"/>
        <v>1772762</v>
      </c>
      <c r="L132" s="15" t="s">
        <v>1204</v>
      </c>
      <c r="M132" s="15">
        <v>9711195564</v>
      </c>
      <c r="N132" s="50">
        <f t="shared" si="6"/>
        <v>5.5636112359409916E-4</v>
      </c>
      <c r="O132" s="1" t="str">
        <f>VLOOKUP(D132,[1]Sheet1!$B$6:$C$870,2,0)</f>
        <v>Greenotel-206</v>
      </c>
    </row>
    <row r="133" spans="1:15" ht="22.2" customHeight="1" x14ac:dyDescent="0.25">
      <c r="A133" s="67"/>
      <c r="B133" s="26">
        <f t="shared" si="7"/>
        <v>129</v>
      </c>
      <c r="C133" s="19" t="s">
        <v>117</v>
      </c>
      <c r="D133" s="20" t="s">
        <v>2825</v>
      </c>
      <c r="E133" s="15" t="s">
        <v>413</v>
      </c>
      <c r="F133" s="39">
        <v>2299558</v>
      </c>
      <c r="G133" s="21">
        <v>3155624</v>
      </c>
      <c r="H133" s="21">
        <f t="shared" ref="H133:H196" si="8">F133+G133</f>
        <v>5455182</v>
      </c>
      <c r="I133" s="21">
        <v>2299558</v>
      </c>
      <c r="J133" s="21">
        <v>1328752</v>
      </c>
      <c r="K133" s="21">
        <f t="shared" ref="K133:K196" si="9">I133+J133</f>
        <v>3628310</v>
      </c>
      <c r="L133" s="15" t="s">
        <v>1205</v>
      </c>
      <c r="M133" s="15">
        <v>9871365129</v>
      </c>
      <c r="N133" s="50">
        <f t="shared" ref="N133:N196" si="10">K133/$K$904</f>
        <v>1.1387036885649093E-3</v>
      </c>
      <c r="O133" s="1" t="str">
        <f>VLOOKUP(D133,[1]Sheet1!$B$6:$C$870,2,0)</f>
        <v>Tulip-308</v>
      </c>
    </row>
    <row r="134" spans="1:15" ht="22.2" customHeight="1" x14ac:dyDescent="0.25">
      <c r="B134" s="26">
        <f t="shared" si="7"/>
        <v>130</v>
      </c>
      <c r="C134" s="19" t="s">
        <v>592</v>
      </c>
      <c r="D134" s="20" t="s">
        <v>2826</v>
      </c>
      <c r="E134" s="15" t="s">
        <v>860</v>
      </c>
      <c r="F134" s="39">
        <v>3883431</v>
      </c>
      <c r="G134" s="21">
        <v>4332032</v>
      </c>
      <c r="H134" s="21">
        <f t="shared" si="8"/>
        <v>8215463</v>
      </c>
      <c r="I134" s="21">
        <v>3883431</v>
      </c>
      <c r="J134" s="21">
        <v>2141019.5445479453</v>
      </c>
      <c r="K134" s="21">
        <f t="shared" si="9"/>
        <v>6024450.5445479453</v>
      </c>
      <c r="L134" s="15" t="s">
        <v>1206</v>
      </c>
      <c r="M134" s="15">
        <v>9971249358</v>
      </c>
      <c r="N134" s="50">
        <f t="shared" si="10"/>
        <v>1.8907050545994199E-3</v>
      </c>
      <c r="O134" s="1" t="str">
        <f>VLOOKUP(D134,[1]Sheet1!$B$6:$C$870,2,0)</f>
        <v>Lotus-G02</v>
      </c>
    </row>
    <row r="135" spans="1:15" ht="22.2" customHeight="1" x14ac:dyDescent="0.25">
      <c r="B135" s="26">
        <f t="shared" ref="B135:B198" si="11">+B134+1</f>
        <v>131</v>
      </c>
      <c r="C135" s="19" t="s">
        <v>593</v>
      </c>
      <c r="D135" s="20" t="s">
        <v>2827</v>
      </c>
      <c r="E135" s="15" t="s">
        <v>861</v>
      </c>
      <c r="F135" s="39">
        <v>3057808</v>
      </c>
      <c r="G135" s="21">
        <v>4020220</v>
      </c>
      <c r="H135" s="21">
        <f t="shared" si="8"/>
        <v>7078028</v>
      </c>
      <c r="I135" s="21">
        <v>3057808</v>
      </c>
      <c r="J135" s="21">
        <v>1726152.3699726032</v>
      </c>
      <c r="K135" s="21">
        <f t="shared" si="9"/>
        <v>4783960.3699726034</v>
      </c>
      <c r="L135" s="15" t="s">
        <v>1684</v>
      </c>
      <c r="M135" s="15" t="s">
        <v>1207</v>
      </c>
      <c r="N135" s="50">
        <f t="shared" si="10"/>
        <v>1.5013913693251546E-3</v>
      </c>
      <c r="O135" s="1" t="str">
        <f>VLOOKUP(D135,[1]Sheet1!$B$6:$C$870,2,0)</f>
        <v>Iris-602</v>
      </c>
    </row>
    <row r="136" spans="1:15" ht="22.2" customHeight="1" x14ac:dyDescent="0.25">
      <c r="B136" s="26">
        <f t="shared" si="11"/>
        <v>132</v>
      </c>
      <c r="C136" s="19" t="s">
        <v>118</v>
      </c>
      <c r="D136" s="20" t="s">
        <v>2828</v>
      </c>
      <c r="E136" s="15" t="s">
        <v>414</v>
      </c>
      <c r="F136" s="39">
        <v>3133884</v>
      </c>
      <c r="G136" s="21">
        <v>4300547</v>
      </c>
      <c r="H136" s="21">
        <f t="shared" si="8"/>
        <v>7434431</v>
      </c>
      <c r="I136" s="21">
        <v>3133884</v>
      </c>
      <c r="J136" s="21">
        <v>1861104</v>
      </c>
      <c r="K136" s="21">
        <f t="shared" si="9"/>
        <v>4994988</v>
      </c>
      <c r="L136" s="15" t="s">
        <v>1208</v>
      </c>
      <c r="M136" s="15">
        <v>9910011533</v>
      </c>
      <c r="N136" s="50">
        <f t="shared" si="10"/>
        <v>1.5676199828397958E-3</v>
      </c>
      <c r="O136" s="1" t="str">
        <f>VLOOKUP(D136,[1]Sheet1!$B$6:$C$870,2,0)</f>
        <v>Iris-403</v>
      </c>
    </row>
    <row r="137" spans="1:15" ht="22.2" customHeight="1" x14ac:dyDescent="0.25">
      <c r="B137" s="26">
        <f t="shared" si="11"/>
        <v>133</v>
      </c>
      <c r="C137" s="19" t="s">
        <v>119</v>
      </c>
      <c r="D137" s="20" t="s">
        <v>2829</v>
      </c>
      <c r="E137" s="15" t="s">
        <v>415</v>
      </c>
      <c r="F137" s="39">
        <v>1425971</v>
      </c>
      <c r="G137" s="21">
        <v>1746795</v>
      </c>
      <c r="H137" s="21">
        <f t="shared" si="8"/>
        <v>3172766</v>
      </c>
      <c r="I137" s="21">
        <v>1425971</v>
      </c>
      <c r="J137" s="21">
        <v>829272</v>
      </c>
      <c r="K137" s="21">
        <f t="shared" si="9"/>
        <v>2255243</v>
      </c>
      <c r="L137" s="15" t="s">
        <v>1209</v>
      </c>
      <c r="M137" s="15">
        <v>9312314379</v>
      </c>
      <c r="N137" s="50">
        <f t="shared" si="10"/>
        <v>7.0778227954893371E-4</v>
      </c>
      <c r="O137" s="1" t="str">
        <f>VLOOKUP(D137,[1]Sheet1!$B$6:$C$870,2,0)</f>
        <v>Greenotel-714</v>
      </c>
    </row>
    <row r="138" spans="1:15" ht="22.2" customHeight="1" x14ac:dyDescent="0.25">
      <c r="B138" s="26">
        <f t="shared" si="11"/>
        <v>134</v>
      </c>
      <c r="C138" s="19" t="s">
        <v>120</v>
      </c>
      <c r="D138" s="20" t="s">
        <v>2830</v>
      </c>
      <c r="E138" s="15" t="s">
        <v>416</v>
      </c>
      <c r="F138" s="39">
        <v>2938343</v>
      </c>
      <c r="G138" s="21">
        <v>3825481</v>
      </c>
      <c r="H138" s="21">
        <f t="shared" si="8"/>
        <v>6763824</v>
      </c>
      <c r="I138" s="21">
        <v>2938343</v>
      </c>
      <c r="J138" s="21">
        <v>1684800</v>
      </c>
      <c r="K138" s="21">
        <f t="shared" si="9"/>
        <v>4623143</v>
      </c>
      <c r="L138" s="15" t="s">
        <v>1210</v>
      </c>
      <c r="M138" s="15">
        <v>8750447999</v>
      </c>
      <c r="N138" s="50">
        <f t="shared" si="10"/>
        <v>1.4509206729477471E-3</v>
      </c>
      <c r="O138" s="1" t="str">
        <f>VLOOKUP(D138,[1]Sheet1!$B$6:$C$870,2,0)</f>
        <v>Tulip-709</v>
      </c>
    </row>
    <row r="139" spans="1:15" ht="22.2" customHeight="1" x14ac:dyDescent="0.25">
      <c r="B139" s="26">
        <f t="shared" si="11"/>
        <v>135</v>
      </c>
      <c r="C139" s="19" t="s">
        <v>121</v>
      </c>
      <c r="D139" s="20" t="s">
        <v>2831</v>
      </c>
      <c r="E139" s="15" t="s">
        <v>862</v>
      </c>
      <c r="F139" s="39">
        <v>2300413</v>
      </c>
      <c r="G139" s="21">
        <v>2987386</v>
      </c>
      <c r="H139" s="21">
        <f t="shared" si="8"/>
        <v>5287799</v>
      </c>
      <c r="I139" s="21">
        <v>2300413</v>
      </c>
      <c r="J139" s="21">
        <v>1329853</v>
      </c>
      <c r="K139" s="21">
        <f t="shared" si="9"/>
        <v>3630266</v>
      </c>
      <c r="L139" s="15" t="s">
        <v>1211</v>
      </c>
      <c r="M139" s="15">
        <v>9971296637</v>
      </c>
      <c r="N139" s="50">
        <f t="shared" si="10"/>
        <v>1.139317556843759E-3</v>
      </c>
      <c r="O139" s="1" t="str">
        <f>VLOOKUP(D139,[1]Sheet1!$B$6:$C$870,2,0)</f>
        <v>Iris-306</v>
      </c>
    </row>
    <row r="140" spans="1:15" ht="22.2" customHeight="1" x14ac:dyDescent="0.25">
      <c r="B140" s="26">
        <f t="shared" si="11"/>
        <v>136</v>
      </c>
      <c r="C140" s="19" t="s">
        <v>122</v>
      </c>
      <c r="D140" s="20" t="s">
        <v>2832</v>
      </c>
      <c r="E140" s="15" t="s">
        <v>863</v>
      </c>
      <c r="F140" s="39">
        <v>3014893</v>
      </c>
      <c r="G140" s="21">
        <v>2999364</v>
      </c>
      <c r="H140" s="21">
        <f t="shared" si="8"/>
        <v>6014257</v>
      </c>
      <c r="I140" s="21">
        <v>3014893</v>
      </c>
      <c r="J140" s="21">
        <v>1522083</v>
      </c>
      <c r="K140" s="21">
        <f t="shared" si="9"/>
        <v>4536976</v>
      </c>
      <c r="L140" s="15" t="s">
        <v>1212</v>
      </c>
      <c r="M140" s="15">
        <v>9711209694</v>
      </c>
      <c r="N140" s="50">
        <f t="shared" si="10"/>
        <v>1.4238781433037607E-3</v>
      </c>
      <c r="O140" s="1" t="str">
        <f>VLOOKUP(D140,[1]Sheet1!$B$6:$C$870,2,0)</f>
        <v>Beetel-1308</v>
      </c>
    </row>
    <row r="141" spans="1:15" ht="22.2" customHeight="1" x14ac:dyDescent="0.25">
      <c r="B141" s="26">
        <f t="shared" si="11"/>
        <v>137</v>
      </c>
      <c r="C141" s="19" t="s">
        <v>123</v>
      </c>
      <c r="D141" s="20" t="s">
        <v>2833</v>
      </c>
      <c r="E141" s="15" t="s">
        <v>864</v>
      </c>
      <c r="F141" s="39">
        <v>862049</v>
      </c>
      <c r="G141" s="21">
        <v>1182967</v>
      </c>
      <c r="H141" s="21">
        <f t="shared" si="8"/>
        <v>2045016</v>
      </c>
      <c r="I141" s="21">
        <v>862049</v>
      </c>
      <c r="J141" s="21">
        <v>532019</v>
      </c>
      <c r="K141" s="21">
        <f t="shared" si="9"/>
        <v>1394068</v>
      </c>
      <c r="L141" s="15" t="s">
        <v>1213</v>
      </c>
      <c r="M141" s="15">
        <v>9319118925</v>
      </c>
      <c r="N141" s="50">
        <f t="shared" si="10"/>
        <v>4.375123332103117E-4</v>
      </c>
      <c r="O141" s="1" t="str">
        <f>VLOOKUP(D141,[1]Sheet1!$B$6:$C$870,2,0)</f>
        <v>Greenotel-911</v>
      </c>
    </row>
    <row r="142" spans="1:15" ht="22.2" customHeight="1" x14ac:dyDescent="0.25">
      <c r="B142" s="26">
        <f t="shared" si="11"/>
        <v>138</v>
      </c>
      <c r="C142" s="19" t="s">
        <v>124</v>
      </c>
      <c r="D142" s="20" t="s">
        <v>2834</v>
      </c>
      <c r="E142" s="15" t="s">
        <v>865</v>
      </c>
      <c r="F142" s="39">
        <v>2559317</v>
      </c>
      <c r="G142" s="21">
        <v>2972366.81</v>
      </c>
      <c r="H142" s="21">
        <f t="shared" si="8"/>
        <v>5531683.8100000005</v>
      </c>
      <c r="I142" s="21">
        <v>2559317</v>
      </c>
      <c r="J142" s="21">
        <v>1304469</v>
      </c>
      <c r="K142" s="21">
        <f t="shared" si="9"/>
        <v>3863786</v>
      </c>
      <c r="L142" s="15" t="s">
        <v>1214</v>
      </c>
      <c r="M142" s="15" t="s">
        <v>1215</v>
      </c>
      <c r="N142" s="50">
        <f t="shared" si="10"/>
        <v>1.2126051439996738E-3</v>
      </c>
      <c r="O142" s="1" t="str">
        <f>VLOOKUP(D142,[1]Sheet1!$B$6:$C$870,2,0)</f>
        <v>Beetel-405</v>
      </c>
    </row>
    <row r="143" spans="1:15" ht="22.2" customHeight="1" x14ac:dyDescent="0.25">
      <c r="B143" s="26">
        <f t="shared" si="11"/>
        <v>139</v>
      </c>
      <c r="C143" s="19" t="s">
        <v>125</v>
      </c>
      <c r="D143" s="20" t="s">
        <v>2835</v>
      </c>
      <c r="E143" s="15" t="s">
        <v>417</v>
      </c>
      <c r="F143" s="39">
        <v>2340130</v>
      </c>
      <c r="G143" s="21">
        <v>3302084</v>
      </c>
      <c r="H143" s="21">
        <f t="shared" si="8"/>
        <v>5642214</v>
      </c>
      <c r="I143" s="21">
        <v>2340130</v>
      </c>
      <c r="J143" s="21">
        <v>1333396</v>
      </c>
      <c r="K143" s="21">
        <f t="shared" si="9"/>
        <v>3673526</v>
      </c>
      <c r="L143" s="15" t="s">
        <v>1216</v>
      </c>
      <c r="M143" s="15">
        <v>9871899685</v>
      </c>
      <c r="N143" s="50">
        <f t="shared" si="10"/>
        <v>1.1528942141765992E-3</v>
      </c>
      <c r="O143" s="1" t="str">
        <f>VLOOKUP(D143,[1]Sheet1!$B$6:$C$870,2,0)</f>
        <v>Caspia-905</v>
      </c>
    </row>
    <row r="144" spans="1:15" ht="22.2" customHeight="1" x14ac:dyDescent="0.25">
      <c r="B144" s="26">
        <f t="shared" si="11"/>
        <v>140</v>
      </c>
      <c r="C144" s="19" t="s">
        <v>126</v>
      </c>
      <c r="D144" s="20" t="s">
        <v>2836</v>
      </c>
      <c r="E144" s="15" t="s">
        <v>418</v>
      </c>
      <c r="F144" s="39">
        <v>2339197</v>
      </c>
      <c r="G144" s="21">
        <v>3300767</v>
      </c>
      <c r="H144" s="21">
        <f t="shared" si="8"/>
        <v>5639964</v>
      </c>
      <c r="I144" s="21">
        <v>2339197</v>
      </c>
      <c r="J144" s="21">
        <v>1332922</v>
      </c>
      <c r="K144" s="21">
        <f t="shared" si="9"/>
        <v>3672119</v>
      </c>
      <c r="L144" s="15" t="s">
        <v>1217</v>
      </c>
      <c r="M144" s="15">
        <v>9999989886</v>
      </c>
      <c r="N144" s="50">
        <f t="shared" si="10"/>
        <v>1.1524526432827643E-3</v>
      </c>
      <c r="O144" s="1" t="str">
        <f>VLOOKUP(D144,[1]Sheet1!$B$6:$C$870,2,0)</f>
        <v>Caspia-908</v>
      </c>
    </row>
    <row r="145" spans="2:15" ht="22.2" customHeight="1" x14ac:dyDescent="0.25">
      <c r="B145" s="26">
        <f t="shared" si="11"/>
        <v>141</v>
      </c>
      <c r="C145" s="19" t="s">
        <v>127</v>
      </c>
      <c r="D145" s="20" t="s">
        <v>2837</v>
      </c>
      <c r="E145" s="15" t="s">
        <v>866</v>
      </c>
      <c r="F145" s="39">
        <v>2570807</v>
      </c>
      <c r="G145" s="21">
        <v>3189493</v>
      </c>
      <c r="H145" s="21">
        <f t="shared" si="8"/>
        <v>5760300</v>
      </c>
      <c r="I145" s="21">
        <v>2570807</v>
      </c>
      <c r="J145" s="21">
        <v>1457118</v>
      </c>
      <c r="K145" s="21">
        <f t="shared" si="9"/>
        <v>4027925</v>
      </c>
      <c r="L145" s="15" t="s">
        <v>1218</v>
      </c>
      <c r="M145" s="15">
        <v>9873660310</v>
      </c>
      <c r="N145" s="50">
        <f t="shared" si="10"/>
        <v>1.2641182960559634E-3</v>
      </c>
      <c r="O145" s="1" t="str">
        <f>VLOOKUP(D145,[1]Sheet1!$B$6:$C$870,2,0)</f>
        <v>Iris-907</v>
      </c>
    </row>
    <row r="146" spans="2:15" ht="22.2" customHeight="1" x14ac:dyDescent="0.25">
      <c r="B146" s="26">
        <f t="shared" si="11"/>
        <v>142</v>
      </c>
      <c r="C146" s="19" t="s">
        <v>128</v>
      </c>
      <c r="D146" s="20" t="s">
        <v>2838</v>
      </c>
      <c r="E146" s="15" t="s">
        <v>867</v>
      </c>
      <c r="F146" s="39">
        <v>2339198</v>
      </c>
      <c r="G146" s="21">
        <v>3300769</v>
      </c>
      <c r="H146" s="21">
        <f t="shared" si="8"/>
        <v>5639967</v>
      </c>
      <c r="I146" s="21">
        <v>2339198</v>
      </c>
      <c r="J146" s="21">
        <v>1331705</v>
      </c>
      <c r="K146" s="21">
        <f t="shared" si="9"/>
        <v>3670903</v>
      </c>
      <c r="L146" s="15" t="s">
        <v>1219</v>
      </c>
      <c r="M146" s="15">
        <v>9818656765</v>
      </c>
      <c r="N146" s="50">
        <f t="shared" si="10"/>
        <v>1.1520710155593075E-3</v>
      </c>
      <c r="O146" s="1" t="str">
        <f>VLOOKUP(D146,[1]Sheet1!$B$6:$C$870,2,0)</f>
        <v>Caspia-907</v>
      </c>
    </row>
    <row r="147" spans="2:15" ht="22.2" customHeight="1" x14ac:dyDescent="0.25">
      <c r="B147" s="26">
        <f t="shared" si="11"/>
        <v>143</v>
      </c>
      <c r="C147" s="19" t="s">
        <v>129</v>
      </c>
      <c r="D147" s="20" t="s">
        <v>2839</v>
      </c>
      <c r="E147" s="15" t="s">
        <v>419</v>
      </c>
      <c r="F147" s="39">
        <v>1535629</v>
      </c>
      <c r="G147" s="21">
        <v>1850833</v>
      </c>
      <c r="H147" s="21">
        <f t="shared" si="8"/>
        <v>3386462</v>
      </c>
      <c r="I147" s="21">
        <v>1535629</v>
      </c>
      <c r="J147" s="21">
        <v>873009</v>
      </c>
      <c r="K147" s="21">
        <f t="shared" si="9"/>
        <v>2408638</v>
      </c>
      <c r="L147" s="15" t="s">
        <v>1220</v>
      </c>
      <c r="M147" s="15">
        <v>9452402403</v>
      </c>
      <c r="N147" s="50">
        <f t="shared" si="10"/>
        <v>7.5592354981178728E-4</v>
      </c>
      <c r="O147" s="1" t="str">
        <f>VLOOKUP(D147,[1]Sheet1!$B$6:$C$870,2,0)</f>
        <v>Greenotel-410</v>
      </c>
    </row>
    <row r="148" spans="2:15" ht="22.2" customHeight="1" x14ac:dyDescent="0.25">
      <c r="B148" s="26">
        <f t="shared" si="11"/>
        <v>144</v>
      </c>
      <c r="C148" s="19" t="s">
        <v>130</v>
      </c>
      <c r="D148" s="20" t="s">
        <v>2840</v>
      </c>
      <c r="E148" s="15" t="s">
        <v>868</v>
      </c>
      <c r="F148" s="39">
        <v>2862310</v>
      </c>
      <c r="G148" s="21">
        <v>1399199</v>
      </c>
      <c r="H148" s="21">
        <f t="shared" si="8"/>
        <v>4261509</v>
      </c>
      <c r="I148" s="21">
        <v>2862310</v>
      </c>
      <c r="J148" s="21">
        <v>685830</v>
      </c>
      <c r="K148" s="21">
        <f t="shared" si="9"/>
        <v>3548140</v>
      </c>
      <c r="L148" s="15" t="s">
        <v>1221</v>
      </c>
      <c r="M148" s="15">
        <v>9999077759</v>
      </c>
      <c r="N148" s="50">
        <f t="shared" si="10"/>
        <v>1.1135432489353713E-3</v>
      </c>
      <c r="O148" s="1" t="str">
        <f>VLOOKUP(D148,[1]Sheet1!$B$6:$C$870,2,0)</f>
        <v>Oakwood-610</v>
      </c>
    </row>
    <row r="149" spans="2:15" ht="22.2" customHeight="1" x14ac:dyDescent="0.25">
      <c r="B149" s="26">
        <f t="shared" si="11"/>
        <v>145</v>
      </c>
      <c r="C149" s="19" t="s">
        <v>131</v>
      </c>
      <c r="D149" s="20" t="s">
        <v>2841</v>
      </c>
      <c r="E149" s="15" t="s">
        <v>420</v>
      </c>
      <c r="F149" s="39">
        <v>3521677</v>
      </c>
      <c r="G149" s="21">
        <v>3779229</v>
      </c>
      <c r="H149" s="21">
        <f t="shared" si="8"/>
        <v>7300906</v>
      </c>
      <c r="I149" s="21">
        <v>3521677</v>
      </c>
      <c r="J149" s="21">
        <v>1639724</v>
      </c>
      <c r="K149" s="21">
        <f t="shared" si="9"/>
        <v>5161401</v>
      </c>
      <c r="L149" s="15" t="s">
        <v>1222</v>
      </c>
      <c r="M149" s="15">
        <v>9711108897</v>
      </c>
      <c r="N149" s="50">
        <f t="shared" si="10"/>
        <v>1.6198468038460363E-3</v>
      </c>
      <c r="O149" s="1" t="str">
        <f>VLOOKUP(D149,[1]Sheet1!$B$6:$C$870,2,0)</f>
        <v>Tulip-501</v>
      </c>
    </row>
    <row r="150" spans="2:15" ht="22.2" customHeight="1" x14ac:dyDescent="0.25">
      <c r="B150" s="26">
        <f t="shared" si="11"/>
        <v>146</v>
      </c>
      <c r="C150" s="19" t="s">
        <v>132</v>
      </c>
      <c r="D150" s="20" t="s">
        <v>2842</v>
      </c>
      <c r="E150" s="15" t="s">
        <v>421</v>
      </c>
      <c r="F150" s="39">
        <v>2899136</v>
      </c>
      <c r="G150" s="21">
        <v>2943298</v>
      </c>
      <c r="H150" s="21">
        <f t="shared" si="8"/>
        <v>5842434</v>
      </c>
      <c r="I150" s="21">
        <v>2899136</v>
      </c>
      <c r="J150" s="21">
        <v>1533059</v>
      </c>
      <c r="K150" s="21">
        <f t="shared" si="9"/>
        <v>4432195</v>
      </c>
      <c r="L150" s="15" t="s">
        <v>1223</v>
      </c>
      <c r="M150" s="15">
        <v>9811481174</v>
      </c>
      <c r="N150" s="50">
        <f t="shared" si="10"/>
        <v>1.3909938221758748E-3</v>
      </c>
      <c r="O150" s="1" t="str">
        <f>VLOOKUP(D150,[1]Sheet1!$B$6:$C$870,2,0)</f>
        <v>Tulip-1104</v>
      </c>
    </row>
    <row r="151" spans="2:15" ht="22.2" customHeight="1" x14ac:dyDescent="0.25">
      <c r="B151" s="26">
        <f t="shared" si="11"/>
        <v>147</v>
      </c>
      <c r="C151" s="19" t="s">
        <v>133</v>
      </c>
      <c r="D151" s="20" t="s">
        <v>2843</v>
      </c>
      <c r="E151" s="15" t="s">
        <v>869</v>
      </c>
      <c r="F151" s="39">
        <v>4070799</v>
      </c>
      <c r="G151" s="21">
        <v>4555726</v>
      </c>
      <c r="H151" s="21">
        <f t="shared" si="8"/>
        <v>8626525</v>
      </c>
      <c r="I151" s="21">
        <v>4070799</v>
      </c>
      <c r="J151" s="21">
        <v>2260296</v>
      </c>
      <c r="K151" s="21">
        <f t="shared" si="9"/>
        <v>6331095</v>
      </c>
      <c r="L151" s="15" t="s">
        <v>1224</v>
      </c>
      <c r="M151" s="15">
        <v>8826727903</v>
      </c>
      <c r="N151" s="50">
        <f t="shared" si="10"/>
        <v>1.9869419176296553E-3</v>
      </c>
      <c r="O151" s="1" t="str">
        <f>VLOOKUP(D151,[1]Sheet1!$B$6:$C$870,2,0)</f>
        <v>Orchid-102</v>
      </c>
    </row>
    <row r="152" spans="2:15" ht="22.2" customHeight="1" x14ac:dyDescent="0.25">
      <c r="B152" s="26">
        <f t="shared" si="11"/>
        <v>148</v>
      </c>
      <c r="C152" s="19" t="s">
        <v>134</v>
      </c>
      <c r="D152" s="20" t="s">
        <v>2844</v>
      </c>
      <c r="E152" s="15" t="s">
        <v>422</v>
      </c>
      <c r="F152" s="39">
        <v>2303156</v>
      </c>
      <c r="G152" s="21">
        <v>2523547</v>
      </c>
      <c r="H152" s="21">
        <f t="shared" si="8"/>
        <v>4826703</v>
      </c>
      <c r="I152" s="21">
        <v>2303156</v>
      </c>
      <c r="J152" s="21">
        <v>1260580</v>
      </c>
      <c r="K152" s="21">
        <f t="shared" si="9"/>
        <v>3563736</v>
      </c>
      <c r="L152" s="15" t="s">
        <v>1225</v>
      </c>
      <c r="M152" s="15">
        <v>8800407406</v>
      </c>
      <c r="N152" s="50">
        <f t="shared" si="10"/>
        <v>1.1184378755595733E-3</v>
      </c>
      <c r="O152" s="1" t="str">
        <f>VLOOKUP(D152,[1]Sheet1!$B$6:$C$870,2,0)</f>
        <v>Beetel-306</v>
      </c>
    </row>
    <row r="153" spans="2:15" ht="22.2" customHeight="1" x14ac:dyDescent="0.25">
      <c r="B153" s="26">
        <f t="shared" si="11"/>
        <v>149</v>
      </c>
      <c r="C153" s="19" t="s">
        <v>135</v>
      </c>
      <c r="D153" s="20" t="s">
        <v>2845</v>
      </c>
      <c r="E153" s="15" t="s">
        <v>870</v>
      </c>
      <c r="F153" s="39">
        <v>2625094</v>
      </c>
      <c r="G153" s="21">
        <v>3044821</v>
      </c>
      <c r="H153" s="21">
        <f t="shared" si="8"/>
        <v>5669915</v>
      </c>
      <c r="I153" s="21">
        <v>2625094</v>
      </c>
      <c r="J153" s="21">
        <v>1504129</v>
      </c>
      <c r="K153" s="21">
        <f t="shared" si="9"/>
        <v>4129223</v>
      </c>
      <c r="L153" s="15" t="s">
        <v>1226</v>
      </c>
      <c r="M153" s="15" t="s">
        <v>1685</v>
      </c>
      <c r="N153" s="50">
        <f t="shared" si="10"/>
        <v>1.2959095173805603E-3</v>
      </c>
      <c r="O153" s="1" t="str">
        <f>VLOOKUP(D153,[1]Sheet1!$B$6:$C$870,2,0)</f>
        <v>Caspia-105</v>
      </c>
    </row>
    <row r="154" spans="2:15" ht="22.2" customHeight="1" x14ac:dyDescent="0.25">
      <c r="B154" s="26">
        <f t="shared" si="11"/>
        <v>150</v>
      </c>
      <c r="C154" s="19" t="s">
        <v>136</v>
      </c>
      <c r="D154" s="20" t="s">
        <v>2846</v>
      </c>
      <c r="E154" s="15" t="s">
        <v>423</v>
      </c>
      <c r="F154" s="39">
        <v>3431091</v>
      </c>
      <c r="G154" s="21">
        <v>4437032</v>
      </c>
      <c r="H154" s="21">
        <f t="shared" si="8"/>
        <v>7868123</v>
      </c>
      <c r="I154" s="21">
        <v>3431091</v>
      </c>
      <c r="J154" s="21">
        <v>1959381</v>
      </c>
      <c r="K154" s="21">
        <f t="shared" si="9"/>
        <v>5390472</v>
      </c>
      <c r="L154" s="15" t="s">
        <v>1227</v>
      </c>
      <c r="M154" s="15">
        <v>9811123277</v>
      </c>
      <c r="N154" s="50">
        <f t="shared" si="10"/>
        <v>1.6917381231222977E-3</v>
      </c>
      <c r="O154" s="1" t="str">
        <f>VLOOKUP(D154,[1]Sheet1!$B$6:$C$870,2,0)</f>
        <v>Iris-603</v>
      </c>
    </row>
    <row r="155" spans="2:15" ht="22.2" customHeight="1" x14ac:dyDescent="0.25">
      <c r="B155" s="26">
        <f t="shared" si="11"/>
        <v>151</v>
      </c>
      <c r="C155" s="19" t="s">
        <v>137</v>
      </c>
      <c r="D155" s="20" t="s">
        <v>2847</v>
      </c>
      <c r="E155" s="15" t="s">
        <v>871</v>
      </c>
      <c r="F155" s="39">
        <v>2848016</v>
      </c>
      <c r="G155" s="21">
        <v>1205998</v>
      </c>
      <c r="H155" s="21">
        <f t="shared" si="8"/>
        <v>4054014</v>
      </c>
      <c r="I155" s="21">
        <v>2848016</v>
      </c>
      <c r="J155" s="21">
        <v>650236</v>
      </c>
      <c r="K155" s="21">
        <f t="shared" si="9"/>
        <v>3498252</v>
      </c>
      <c r="L155" s="15" t="s">
        <v>1228</v>
      </c>
      <c r="M155" s="15">
        <v>8527676647</v>
      </c>
      <c r="N155" s="50">
        <f t="shared" si="10"/>
        <v>1.0978864694388218E-3</v>
      </c>
      <c r="O155" s="1" t="str">
        <f>VLOOKUP(D155,[1]Sheet1!$B$6:$C$870,2,0)</f>
        <v>Beetel-508</v>
      </c>
    </row>
    <row r="156" spans="2:15" ht="22.2" customHeight="1" x14ac:dyDescent="0.25">
      <c r="B156" s="26">
        <f t="shared" si="11"/>
        <v>152</v>
      </c>
      <c r="C156" s="19" t="s">
        <v>138</v>
      </c>
      <c r="D156" s="20" t="s">
        <v>2848</v>
      </c>
      <c r="E156" s="15" t="s">
        <v>872</v>
      </c>
      <c r="F156" s="39">
        <v>2887251</v>
      </c>
      <c r="G156" s="21">
        <v>3865278</v>
      </c>
      <c r="H156" s="21">
        <f t="shared" si="8"/>
        <v>6752529</v>
      </c>
      <c r="I156" s="21">
        <v>2887251</v>
      </c>
      <c r="J156" s="21">
        <v>1731956</v>
      </c>
      <c r="K156" s="21">
        <f t="shared" si="9"/>
        <v>4619207</v>
      </c>
      <c r="L156" s="15" t="s">
        <v>1229</v>
      </c>
      <c r="M156" s="15">
        <v>9540292888</v>
      </c>
      <c r="N156" s="50">
        <f t="shared" si="10"/>
        <v>1.4496854042639271E-3</v>
      </c>
      <c r="O156" s="1" t="str">
        <f>VLOOKUP(D156,[1]Sheet1!$B$6:$C$870,2,0)</f>
        <v>Iris-503</v>
      </c>
    </row>
    <row r="157" spans="2:15" ht="22.2" customHeight="1" x14ac:dyDescent="0.25">
      <c r="B157" s="26">
        <f t="shared" si="11"/>
        <v>153</v>
      </c>
      <c r="C157" s="19" t="s">
        <v>139</v>
      </c>
      <c r="D157" s="20" t="s">
        <v>2849</v>
      </c>
      <c r="E157" s="15" t="s">
        <v>424</v>
      </c>
      <c r="F157" s="39">
        <v>1791000</v>
      </c>
      <c r="G157" s="21">
        <v>2469519</v>
      </c>
      <c r="H157" s="21">
        <f t="shared" si="8"/>
        <v>4260519</v>
      </c>
      <c r="I157" s="21">
        <v>1791000</v>
      </c>
      <c r="J157" s="21">
        <v>1127914</v>
      </c>
      <c r="K157" s="21">
        <f t="shared" si="9"/>
        <v>2918914</v>
      </c>
      <c r="L157" s="15" t="s">
        <v>1230</v>
      </c>
      <c r="M157" s="15" t="s">
        <v>1686</v>
      </c>
      <c r="N157" s="50">
        <f t="shared" si="10"/>
        <v>9.1606784933033665E-4</v>
      </c>
      <c r="O157" s="1" t="str">
        <f>VLOOKUP(D157,[1]Sheet1!$B$6:$C$870,2,0)</f>
        <v>Orchid-504</v>
      </c>
    </row>
    <row r="158" spans="2:15" ht="22.2" customHeight="1" x14ac:dyDescent="0.25">
      <c r="B158" s="26">
        <f t="shared" si="11"/>
        <v>154</v>
      </c>
      <c r="C158" s="19" t="s">
        <v>682</v>
      </c>
      <c r="D158" s="20" t="s">
        <v>2850</v>
      </c>
      <c r="E158" s="15" t="s">
        <v>1687</v>
      </c>
      <c r="F158" s="39">
        <v>2385656</v>
      </c>
      <c r="G158" s="21">
        <v>2255724</v>
      </c>
      <c r="H158" s="21">
        <f t="shared" si="8"/>
        <v>4641380</v>
      </c>
      <c r="I158" s="21">
        <v>2385656</v>
      </c>
      <c r="J158" s="21">
        <v>1211223</v>
      </c>
      <c r="K158" s="21">
        <f t="shared" si="9"/>
        <v>3596879</v>
      </c>
      <c r="L158" s="15" t="s">
        <v>1231</v>
      </c>
      <c r="M158" s="15">
        <v>8510009897</v>
      </c>
      <c r="N158" s="50">
        <f t="shared" si="10"/>
        <v>1.1288394278938852E-3</v>
      </c>
      <c r="O158" s="1" t="str">
        <f>VLOOKUP(D158,[1]Sheet1!$B$6:$C$870,2,0)</f>
        <v>Beetel-G08</v>
      </c>
    </row>
    <row r="159" spans="2:15" ht="22.2" customHeight="1" x14ac:dyDescent="0.25">
      <c r="B159" s="26">
        <f t="shared" si="11"/>
        <v>155</v>
      </c>
      <c r="C159" s="19" t="s">
        <v>140</v>
      </c>
      <c r="D159" s="20" t="s">
        <v>2851</v>
      </c>
      <c r="E159" s="15" t="s">
        <v>425</v>
      </c>
      <c r="F159" s="39">
        <v>2512411</v>
      </c>
      <c r="G159" s="21">
        <v>2270967</v>
      </c>
      <c r="H159" s="21">
        <f t="shared" si="8"/>
        <v>4783378</v>
      </c>
      <c r="I159" s="21">
        <v>2512411</v>
      </c>
      <c r="J159" s="21">
        <v>1292693</v>
      </c>
      <c r="K159" s="21">
        <f t="shared" si="9"/>
        <v>3805104</v>
      </c>
      <c r="L159" s="15" t="s">
        <v>1232</v>
      </c>
      <c r="M159" s="15" t="s">
        <v>1233</v>
      </c>
      <c r="N159" s="50">
        <f t="shared" si="10"/>
        <v>1.1941884679570077E-3</v>
      </c>
      <c r="O159" s="1" t="str">
        <f>VLOOKUP(D159,[1]Sheet1!$B$6:$C$870,2,0)</f>
        <v>Beetel-1305</v>
      </c>
    </row>
    <row r="160" spans="2:15" ht="22.2" customHeight="1" x14ac:dyDescent="0.25">
      <c r="B160" s="26">
        <f t="shared" si="11"/>
        <v>156</v>
      </c>
      <c r="C160" s="19" t="s">
        <v>141</v>
      </c>
      <c r="D160" s="20" t="s">
        <v>2852</v>
      </c>
      <c r="E160" s="15" t="s">
        <v>426</v>
      </c>
      <c r="F160" s="39">
        <v>3259453</v>
      </c>
      <c r="G160" s="21">
        <v>3257667</v>
      </c>
      <c r="H160" s="21">
        <f t="shared" si="8"/>
        <v>6517120</v>
      </c>
      <c r="I160" s="21">
        <v>3259453</v>
      </c>
      <c r="J160" s="21">
        <v>1672679</v>
      </c>
      <c r="K160" s="21">
        <f t="shared" si="9"/>
        <v>4932132</v>
      </c>
      <c r="L160" s="15" t="s">
        <v>1234</v>
      </c>
      <c r="M160" s="15">
        <v>9873163429</v>
      </c>
      <c r="N160" s="50">
        <f t="shared" si="10"/>
        <v>1.5478933445292776E-3</v>
      </c>
      <c r="O160" s="1" t="str">
        <f>VLOOKUP(D160,[1]Sheet1!$B$6:$C$870,2,0)</f>
        <v>Lotus-906</v>
      </c>
    </row>
    <row r="161" spans="2:15" ht="22.2" customHeight="1" x14ac:dyDescent="0.25">
      <c r="B161" s="26">
        <f t="shared" si="11"/>
        <v>157</v>
      </c>
      <c r="C161" s="19" t="s">
        <v>142</v>
      </c>
      <c r="D161" s="20" t="s">
        <v>2853</v>
      </c>
      <c r="E161" s="15" t="s">
        <v>873</v>
      </c>
      <c r="F161" s="39">
        <v>2497544</v>
      </c>
      <c r="G161" s="21">
        <v>3141568</v>
      </c>
      <c r="H161" s="21">
        <f t="shared" si="8"/>
        <v>5639112</v>
      </c>
      <c r="I161" s="21">
        <v>2497544</v>
      </c>
      <c r="J161" s="21">
        <v>1402728</v>
      </c>
      <c r="K161" s="21">
        <f t="shared" si="9"/>
        <v>3900272</v>
      </c>
      <c r="L161" s="15" t="s">
        <v>1235</v>
      </c>
      <c r="M161" s="15">
        <v>9899946090</v>
      </c>
      <c r="N161" s="50">
        <f t="shared" si="10"/>
        <v>1.224055858734903E-3</v>
      </c>
      <c r="O161" s="1" t="str">
        <f>VLOOKUP(D161,[1]Sheet1!$B$6:$C$870,2,0)</f>
        <v>Tulip-803</v>
      </c>
    </row>
    <row r="162" spans="2:15" ht="22.2" customHeight="1" x14ac:dyDescent="0.25">
      <c r="B162" s="26">
        <f t="shared" si="11"/>
        <v>158</v>
      </c>
      <c r="C162" s="19" t="s">
        <v>143</v>
      </c>
      <c r="D162" s="20" t="s">
        <v>2854</v>
      </c>
      <c r="E162" s="15" t="s">
        <v>875</v>
      </c>
      <c r="F162" s="39">
        <v>3196028</v>
      </c>
      <c r="G162" s="21">
        <v>4899554</v>
      </c>
      <c r="H162" s="21">
        <f t="shared" si="8"/>
        <v>8095582</v>
      </c>
      <c r="I162" s="21">
        <v>3196028</v>
      </c>
      <c r="J162" s="21">
        <v>1788300</v>
      </c>
      <c r="K162" s="21">
        <f t="shared" si="9"/>
        <v>4984328</v>
      </c>
      <c r="L162" s="15" t="s">
        <v>1236</v>
      </c>
      <c r="M162" s="15" t="s">
        <v>1688</v>
      </c>
      <c r="N162" s="50">
        <f t="shared" si="10"/>
        <v>1.5642744634877829E-3</v>
      </c>
      <c r="O162" s="1" t="str">
        <f>VLOOKUP(D162,[1]Sheet1!$B$6:$C$870,2,0)</f>
        <v>Tulip-809</v>
      </c>
    </row>
    <row r="163" spans="2:15" ht="22.2" customHeight="1" x14ac:dyDescent="0.25">
      <c r="B163" s="26">
        <f t="shared" si="11"/>
        <v>159</v>
      </c>
      <c r="C163" s="19" t="s">
        <v>144</v>
      </c>
      <c r="D163" s="20" t="s">
        <v>2855</v>
      </c>
      <c r="E163" s="15" t="s">
        <v>876</v>
      </c>
      <c r="F163" s="39">
        <v>3298320</v>
      </c>
      <c r="G163" s="21">
        <v>4173372</v>
      </c>
      <c r="H163" s="21">
        <f t="shared" si="8"/>
        <v>7471692</v>
      </c>
      <c r="I163" s="21">
        <v>3298320</v>
      </c>
      <c r="J163" s="21">
        <v>1651348</v>
      </c>
      <c r="K163" s="21">
        <f t="shared" si="9"/>
        <v>4949668</v>
      </c>
      <c r="L163" s="15" t="s">
        <v>1237</v>
      </c>
      <c r="M163" s="15">
        <v>9436581693</v>
      </c>
      <c r="N163" s="50">
        <f t="shared" si="10"/>
        <v>1.5533968180149154E-3</v>
      </c>
      <c r="O163" s="1" t="str">
        <f>VLOOKUP(D163,[1]Sheet1!$B$6:$C$870,2,0)</f>
        <v>Orchid-1003</v>
      </c>
    </row>
    <row r="164" spans="2:15" ht="22.2" customHeight="1" x14ac:dyDescent="0.25">
      <c r="B164" s="26">
        <f t="shared" si="11"/>
        <v>160</v>
      </c>
      <c r="C164" s="19" t="s">
        <v>145</v>
      </c>
      <c r="D164" s="20" t="s">
        <v>2856</v>
      </c>
      <c r="E164" s="15" t="s">
        <v>877</v>
      </c>
      <c r="F164" s="39">
        <v>2390271</v>
      </c>
      <c r="G164" s="21">
        <v>3410387</v>
      </c>
      <c r="H164" s="21">
        <f t="shared" si="8"/>
        <v>5800658</v>
      </c>
      <c r="I164" s="21">
        <v>2390271</v>
      </c>
      <c r="J164" s="21">
        <v>1363492</v>
      </c>
      <c r="K164" s="21">
        <f t="shared" si="9"/>
        <v>3753763</v>
      </c>
      <c r="L164" s="15" t="s">
        <v>1238</v>
      </c>
      <c r="M164" s="15">
        <v>8700098292</v>
      </c>
      <c r="N164" s="50">
        <f t="shared" si="10"/>
        <v>1.1780756809915581E-3</v>
      </c>
      <c r="O164" s="1" t="str">
        <f>VLOOKUP(D164,[1]Sheet1!$B$6:$C$870,2,0)</f>
        <v>Tulip-506</v>
      </c>
    </row>
    <row r="165" spans="2:15" ht="22.2" customHeight="1" x14ac:dyDescent="0.25">
      <c r="B165" s="26">
        <f t="shared" si="11"/>
        <v>161</v>
      </c>
      <c r="C165" s="19" t="s">
        <v>594</v>
      </c>
      <c r="D165" s="20" t="s">
        <v>2857</v>
      </c>
      <c r="E165" s="15" t="s">
        <v>595</v>
      </c>
      <c r="F165" s="39">
        <v>1456350</v>
      </c>
      <c r="G165" s="21">
        <v>474500</v>
      </c>
      <c r="H165" s="21">
        <f t="shared" si="8"/>
        <v>1930850</v>
      </c>
      <c r="I165" s="21">
        <v>1456250</v>
      </c>
      <c r="J165" s="21">
        <v>474195.89041095891</v>
      </c>
      <c r="K165" s="21">
        <f t="shared" si="9"/>
        <v>1930445.8904109588</v>
      </c>
      <c r="L165" s="15" t="s">
        <v>1239</v>
      </c>
      <c r="M165" s="15">
        <v>9810330575</v>
      </c>
      <c r="N165" s="50">
        <f t="shared" si="10"/>
        <v>6.0584841316919707E-4</v>
      </c>
      <c r="O165" s="1" t="str">
        <f>VLOOKUP(D165,[1]Sheet1!$B$6:$C$870,2,0)</f>
        <v>Rosewood-G04</v>
      </c>
    </row>
    <row r="166" spans="2:15" ht="22.2" customHeight="1" x14ac:dyDescent="0.25">
      <c r="B166" s="26">
        <f t="shared" si="11"/>
        <v>162</v>
      </c>
      <c r="C166" s="19" t="s">
        <v>146</v>
      </c>
      <c r="D166" s="20" t="s">
        <v>2858</v>
      </c>
      <c r="E166" s="15" t="s">
        <v>878</v>
      </c>
      <c r="F166" s="39">
        <v>3067508</v>
      </c>
      <c r="G166" s="21">
        <v>3488222</v>
      </c>
      <c r="H166" s="21">
        <f t="shared" si="8"/>
        <v>6555730</v>
      </c>
      <c r="I166" s="21">
        <v>3067508</v>
      </c>
      <c r="J166" s="21">
        <v>1605418</v>
      </c>
      <c r="K166" s="21">
        <f t="shared" si="9"/>
        <v>4672926</v>
      </c>
      <c r="L166" s="15" t="s">
        <v>1240</v>
      </c>
      <c r="M166" s="15" t="s">
        <v>1689</v>
      </c>
      <c r="N166" s="50">
        <f t="shared" si="10"/>
        <v>1.4665444993925182E-3</v>
      </c>
      <c r="O166" s="1" t="str">
        <f>VLOOKUP(D166,[1]Sheet1!$B$6:$C$870,2,0)</f>
        <v>Beetel-203</v>
      </c>
    </row>
    <row r="167" spans="2:15" ht="22.2" customHeight="1" x14ac:dyDescent="0.25">
      <c r="B167" s="26">
        <f t="shared" si="11"/>
        <v>163</v>
      </c>
      <c r="C167" s="19" t="s">
        <v>147</v>
      </c>
      <c r="D167" s="20" t="s">
        <v>2859</v>
      </c>
      <c r="E167" s="15" t="s">
        <v>879</v>
      </c>
      <c r="F167" s="39">
        <v>2261432</v>
      </c>
      <c r="G167" s="21">
        <v>2767249</v>
      </c>
      <c r="H167" s="21">
        <f t="shared" si="8"/>
        <v>5028681</v>
      </c>
      <c r="I167" s="21">
        <v>2256432</v>
      </c>
      <c r="J167" s="21">
        <v>1300220</v>
      </c>
      <c r="K167" s="21">
        <f t="shared" si="9"/>
        <v>3556652</v>
      </c>
      <c r="L167" s="15" t="s">
        <v>1241</v>
      </c>
      <c r="M167" s="15">
        <v>9911502750</v>
      </c>
      <c r="N167" s="50">
        <f t="shared" si="10"/>
        <v>1.1162146429995678E-3</v>
      </c>
      <c r="O167" s="1" t="str">
        <f>VLOOKUP(D167,[1]Sheet1!$B$6:$C$870,2,0)</f>
        <v>Caspia-606</v>
      </c>
    </row>
    <row r="168" spans="2:15" ht="22.2" customHeight="1" x14ac:dyDescent="0.25">
      <c r="B168" s="26">
        <f t="shared" si="11"/>
        <v>164</v>
      </c>
      <c r="C168" s="19" t="s">
        <v>148</v>
      </c>
      <c r="D168" s="20" t="s">
        <v>2860</v>
      </c>
      <c r="E168" s="15" t="s">
        <v>427</v>
      </c>
      <c r="F168" s="39">
        <f>1420000+90484</f>
        <v>1510484</v>
      </c>
      <c r="G168" s="21">
        <v>1761928</v>
      </c>
      <c r="H168" s="21">
        <f t="shared" si="8"/>
        <v>3272412</v>
      </c>
      <c r="I168" s="21">
        <v>1510484</v>
      </c>
      <c r="J168" s="21">
        <v>930767</v>
      </c>
      <c r="K168" s="21">
        <f t="shared" si="9"/>
        <v>2441251</v>
      </c>
      <c r="L168" s="15" t="s">
        <v>1221</v>
      </c>
      <c r="M168" s="15" t="s">
        <v>1242</v>
      </c>
      <c r="N168" s="50">
        <f t="shared" si="10"/>
        <v>7.6615876769426359E-4</v>
      </c>
      <c r="O168" s="1" t="str">
        <f>VLOOKUP(D168,[1]Sheet1!$B$6:$C$870,2,0)</f>
        <v>Greenotel-Shop-F9</v>
      </c>
    </row>
    <row r="169" spans="2:15" ht="22.2" customHeight="1" x14ac:dyDescent="0.25">
      <c r="B169" s="26">
        <f t="shared" si="11"/>
        <v>165</v>
      </c>
      <c r="C169" s="19" t="s">
        <v>149</v>
      </c>
      <c r="D169" s="20" t="s">
        <v>2861</v>
      </c>
      <c r="E169" s="15" t="s">
        <v>880</v>
      </c>
      <c r="F169" s="39">
        <v>4303538</v>
      </c>
      <c r="G169" s="21">
        <v>4162523</v>
      </c>
      <c r="H169" s="21">
        <f t="shared" si="8"/>
        <v>8466061</v>
      </c>
      <c r="I169" s="21">
        <v>4303538</v>
      </c>
      <c r="J169" s="21">
        <v>2371844</v>
      </c>
      <c r="K169" s="21">
        <f t="shared" si="9"/>
        <v>6675382</v>
      </c>
      <c r="L169" s="15" t="s">
        <v>1243</v>
      </c>
      <c r="M169" s="15">
        <v>9920427073</v>
      </c>
      <c r="N169" s="50">
        <f t="shared" si="10"/>
        <v>2.0949924637034324E-3</v>
      </c>
      <c r="O169" s="1" t="str">
        <f>VLOOKUP(D169,[1]Sheet1!$B$6:$C$870,2,0)</f>
        <v>Iris-1202</v>
      </c>
    </row>
    <row r="170" spans="2:15" ht="22.2" customHeight="1" x14ac:dyDescent="0.25">
      <c r="B170" s="26">
        <f t="shared" si="11"/>
        <v>166</v>
      </c>
      <c r="C170" s="19" t="s">
        <v>150</v>
      </c>
      <c r="D170" s="20" t="s">
        <v>2862</v>
      </c>
      <c r="E170" s="15" t="s">
        <v>881</v>
      </c>
      <c r="F170" s="39">
        <v>2286403</v>
      </c>
      <c r="G170" s="21">
        <v>3294407</v>
      </c>
      <c r="H170" s="21">
        <f t="shared" si="8"/>
        <v>5580810</v>
      </c>
      <c r="I170" s="21">
        <v>2286403</v>
      </c>
      <c r="J170" s="21">
        <v>1302882</v>
      </c>
      <c r="K170" s="21">
        <f t="shared" si="9"/>
        <v>3589285</v>
      </c>
      <c r="L170" s="15" t="s">
        <v>1244</v>
      </c>
      <c r="M170" s="15">
        <v>9318335525</v>
      </c>
      <c r="N170" s="50">
        <f t="shared" si="10"/>
        <v>1.1264561376538114E-3</v>
      </c>
      <c r="O170" s="1" t="str">
        <f>VLOOKUP(D170,[1]Sheet1!$B$6:$C$870,2,0)</f>
        <v>Tulip-704</v>
      </c>
    </row>
    <row r="171" spans="2:15" ht="22.2" customHeight="1" x14ac:dyDescent="0.3">
      <c r="B171" s="26">
        <f t="shared" si="11"/>
        <v>167</v>
      </c>
      <c r="C171" s="19" t="s">
        <v>151</v>
      </c>
      <c r="D171" s="20" t="s">
        <v>2863</v>
      </c>
      <c r="E171" s="15" t="s">
        <v>882</v>
      </c>
      <c r="F171" s="39">
        <v>2993105</v>
      </c>
      <c r="G171" s="21">
        <v>3575981</v>
      </c>
      <c r="H171" s="21">
        <f t="shared" si="8"/>
        <v>6569086</v>
      </c>
      <c r="I171" s="21">
        <v>2993105</v>
      </c>
      <c r="J171" s="21">
        <v>1665776</v>
      </c>
      <c r="K171" s="21">
        <f t="shared" si="9"/>
        <v>4658881</v>
      </c>
      <c r="L171" s="65" t="s">
        <v>3403</v>
      </c>
      <c r="M171" s="66">
        <v>7838067674</v>
      </c>
      <c r="N171" s="50">
        <f t="shared" si="10"/>
        <v>1.4621366364188763E-3</v>
      </c>
      <c r="O171" s="1" t="str">
        <f>VLOOKUP(D171,[1]Sheet1!$B$6:$C$870,2,0)</f>
        <v>Tulip-209</v>
      </c>
    </row>
    <row r="172" spans="2:15" ht="22.2" customHeight="1" x14ac:dyDescent="0.25">
      <c r="B172" s="26">
        <f t="shared" si="11"/>
        <v>168</v>
      </c>
      <c r="C172" s="19" t="s">
        <v>152</v>
      </c>
      <c r="D172" s="20" t="s">
        <v>2864</v>
      </c>
      <c r="E172" s="15" t="s">
        <v>883</v>
      </c>
      <c r="F172" s="39">
        <v>2308797</v>
      </c>
      <c r="G172" s="21">
        <v>2171664</v>
      </c>
      <c r="H172" s="21">
        <f t="shared" si="8"/>
        <v>4480461</v>
      </c>
      <c r="I172" s="21">
        <v>2308979</v>
      </c>
      <c r="J172" s="21">
        <v>1181520</v>
      </c>
      <c r="K172" s="21">
        <f t="shared" si="9"/>
        <v>3490499</v>
      </c>
      <c r="L172" s="15" t="s">
        <v>1245</v>
      </c>
      <c r="M172" s="15">
        <v>9815405895</v>
      </c>
      <c r="N172" s="50">
        <f t="shared" si="10"/>
        <v>1.0954532788631972E-3</v>
      </c>
      <c r="O172" s="1" t="str">
        <f>VLOOKUP(D172,[1]Sheet1!$B$6:$C$870,2,0)</f>
        <v>Lotus-507</v>
      </c>
    </row>
    <row r="173" spans="2:15" ht="22.2" customHeight="1" x14ac:dyDescent="0.25">
      <c r="B173" s="26">
        <f t="shared" si="11"/>
        <v>169</v>
      </c>
      <c r="C173" s="19" t="s">
        <v>153</v>
      </c>
      <c r="D173" s="20" t="s">
        <v>2865</v>
      </c>
      <c r="E173" s="15" t="s">
        <v>428</v>
      </c>
      <c r="F173" s="39">
        <v>3470921</v>
      </c>
      <c r="G173" s="21">
        <v>3316463</v>
      </c>
      <c r="H173" s="21">
        <f t="shared" si="8"/>
        <v>6787384</v>
      </c>
      <c r="I173" s="21">
        <v>3470921</v>
      </c>
      <c r="J173" s="21">
        <v>1610849</v>
      </c>
      <c r="K173" s="21">
        <f t="shared" si="9"/>
        <v>5081770</v>
      </c>
      <c r="L173" s="15" t="s">
        <v>1246</v>
      </c>
      <c r="M173" s="15">
        <v>33608517556</v>
      </c>
      <c r="N173" s="50">
        <f t="shared" si="10"/>
        <v>1.5948555232156291E-3</v>
      </c>
      <c r="O173" s="1" t="str">
        <f>VLOOKUP(D173,[1]Sheet1!$B$6:$C$870,2,0)</f>
        <v>Rosewood-303</v>
      </c>
    </row>
    <row r="174" spans="2:15" ht="22.2" customHeight="1" x14ac:dyDescent="0.25">
      <c r="B174" s="26">
        <f t="shared" si="11"/>
        <v>170</v>
      </c>
      <c r="C174" s="19" t="s">
        <v>154</v>
      </c>
      <c r="D174" s="20" t="s">
        <v>2866</v>
      </c>
      <c r="E174" s="15" t="s">
        <v>429</v>
      </c>
      <c r="F174" s="39">
        <v>2540831</v>
      </c>
      <c r="G174" s="21">
        <v>2783359</v>
      </c>
      <c r="H174" s="21">
        <f t="shared" si="8"/>
        <v>5324190</v>
      </c>
      <c r="I174" s="21">
        <v>2540831</v>
      </c>
      <c r="J174" s="21">
        <v>1454397</v>
      </c>
      <c r="K174" s="21">
        <f t="shared" si="9"/>
        <v>3995228</v>
      </c>
      <c r="L174" s="15" t="s">
        <v>1247</v>
      </c>
      <c r="M174" s="15">
        <v>9814456288</v>
      </c>
      <c r="N174" s="50">
        <f t="shared" si="10"/>
        <v>1.2538567157320641E-3</v>
      </c>
      <c r="O174" s="1" t="str">
        <f>VLOOKUP(D174,[1]Sheet1!$B$6:$C$870,2,0)</f>
        <v>Tulip-606</v>
      </c>
    </row>
    <row r="175" spans="2:15" ht="22.2" customHeight="1" x14ac:dyDescent="0.25">
      <c r="B175" s="26">
        <f t="shared" si="11"/>
        <v>171</v>
      </c>
      <c r="C175" s="19" t="s">
        <v>596</v>
      </c>
      <c r="D175" s="20" t="s">
        <v>2867</v>
      </c>
      <c r="E175" s="15" t="s">
        <v>597</v>
      </c>
      <c r="F175" s="39">
        <v>3357931</v>
      </c>
      <c r="G175" s="21">
        <v>3654207.65</v>
      </c>
      <c r="H175" s="21">
        <f t="shared" si="8"/>
        <v>7012138.6500000004</v>
      </c>
      <c r="I175" s="21">
        <v>3357931</v>
      </c>
      <c r="J175" s="21">
        <v>1708726.1295342464</v>
      </c>
      <c r="K175" s="21">
        <f t="shared" si="9"/>
        <v>5066657.1295342464</v>
      </c>
      <c r="L175" s="15" t="s">
        <v>1248</v>
      </c>
      <c r="M175" s="15">
        <v>9916032260</v>
      </c>
      <c r="N175" s="50">
        <f t="shared" si="10"/>
        <v>1.5901125212824543E-3</v>
      </c>
      <c r="O175" s="1" t="str">
        <f>VLOOKUP(D175,[1]Sheet1!$B$6:$C$870,2,0)</f>
        <v>Beetel-803</v>
      </c>
    </row>
    <row r="176" spans="2:15" ht="22.2" customHeight="1" x14ac:dyDescent="0.25">
      <c r="B176" s="26">
        <f t="shared" si="11"/>
        <v>172</v>
      </c>
      <c r="C176" s="19" t="s">
        <v>155</v>
      </c>
      <c r="D176" s="20" t="s">
        <v>2868</v>
      </c>
      <c r="E176" s="15" t="s">
        <v>884</v>
      </c>
      <c r="F176" s="39">
        <v>2647809</v>
      </c>
      <c r="G176" s="21">
        <v>2907512</v>
      </c>
      <c r="H176" s="21">
        <f t="shared" si="8"/>
        <v>5555321</v>
      </c>
      <c r="I176" s="21">
        <v>2647809</v>
      </c>
      <c r="J176" s="21">
        <v>1488857</v>
      </c>
      <c r="K176" s="21">
        <f t="shared" si="9"/>
        <v>4136666</v>
      </c>
      <c r="L176" s="15" t="s">
        <v>1249</v>
      </c>
      <c r="M176" s="15" t="s">
        <v>1782</v>
      </c>
      <c r="N176" s="50">
        <f t="shared" si="10"/>
        <v>1.2982454179937904E-3</v>
      </c>
      <c r="O176" s="1" t="str">
        <f>VLOOKUP(D176,[1]Sheet1!$B$6:$C$870,2,0)</f>
        <v>Tulip-1205</v>
      </c>
    </row>
    <row r="177" spans="1:15" ht="22.2" customHeight="1" x14ac:dyDescent="0.25">
      <c r="B177" s="26">
        <f t="shared" si="11"/>
        <v>173</v>
      </c>
      <c r="C177" s="19" t="s">
        <v>156</v>
      </c>
      <c r="D177" s="20" t="s">
        <v>2869</v>
      </c>
      <c r="E177" s="15" t="s">
        <v>430</v>
      </c>
      <c r="F177" s="39">
        <v>2868570</v>
      </c>
      <c r="G177" s="21">
        <v>3872334</v>
      </c>
      <c r="H177" s="21">
        <f t="shared" si="8"/>
        <v>6740904</v>
      </c>
      <c r="I177" s="21">
        <v>2868570</v>
      </c>
      <c r="J177" s="21">
        <v>1603535</v>
      </c>
      <c r="K177" s="21">
        <f t="shared" si="9"/>
        <v>4472105</v>
      </c>
      <c r="L177" s="15" t="s">
        <v>1250</v>
      </c>
      <c r="M177" s="15">
        <v>9910022639</v>
      </c>
      <c r="N177" s="50">
        <f t="shared" si="10"/>
        <v>1.4035191202376792E-3</v>
      </c>
      <c r="O177" s="1" t="str">
        <f>VLOOKUP(D177,[1]Sheet1!$B$6:$C$870,2,0)</f>
        <v>Tulip-510</v>
      </c>
    </row>
    <row r="178" spans="1:15" ht="22.2" customHeight="1" x14ac:dyDescent="0.25">
      <c r="A178"/>
      <c r="B178" s="26">
        <f t="shared" si="11"/>
        <v>174</v>
      </c>
      <c r="C178" s="19" t="s">
        <v>157</v>
      </c>
      <c r="D178" s="20" t="s">
        <v>2870</v>
      </c>
      <c r="E178" s="15" t="s">
        <v>574</v>
      </c>
      <c r="F178" s="39">
        <v>2864680</v>
      </c>
      <c r="G178" s="21">
        <v>3035048</v>
      </c>
      <c r="H178" s="21">
        <f t="shared" si="8"/>
        <v>5899728</v>
      </c>
      <c r="I178" s="21">
        <v>2631586</v>
      </c>
      <c r="J178" s="21">
        <v>1315631</v>
      </c>
      <c r="K178" s="21">
        <f t="shared" si="9"/>
        <v>3947217</v>
      </c>
      <c r="L178" s="15" t="s">
        <v>1106</v>
      </c>
      <c r="M178" s="15">
        <v>9717763100</v>
      </c>
      <c r="N178" s="50">
        <f t="shared" si="10"/>
        <v>1.2387890112658829E-3</v>
      </c>
      <c r="O178" s="1" t="str">
        <f>VLOOKUP(D178,[1]Sheet1!$B$6:$C$870,2,0)</f>
        <v>Caspia-1107</v>
      </c>
    </row>
    <row r="179" spans="1:15" ht="22.2" customHeight="1" x14ac:dyDescent="0.25">
      <c r="B179" s="26">
        <f t="shared" si="11"/>
        <v>175</v>
      </c>
      <c r="C179" s="19" t="s">
        <v>158</v>
      </c>
      <c r="D179" s="20" t="s">
        <v>2871</v>
      </c>
      <c r="E179" s="15" t="s">
        <v>885</v>
      </c>
      <c r="F179" s="39">
        <v>2612678</v>
      </c>
      <c r="G179" s="21">
        <v>2555932</v>
      </c>
      <c r="H179" s="21">
        <f t="shared" si="8"/>
        <v>5168610</v>
      </c>
      <c r="I179" s="21">
        <v>2612678</v>
      </c>
      <c r="J179" s="21">
        <v>1239227</v>
      </c>
      <c r="K179" s="21">
        <f t="shared" si="9"/>
        <v>3851905</v>
      </c>
      <c r="L179" s="15" t="s">
        <v>1251</v>
      </c>
      <c r="M179" s="15">
        <v>9810043747</v>
      </c>
      <c r="N179" s="50">
        <f t="shared" si="10"/>
        <v>1.2088764277312625E-3</v>
      </c>
      <c r="O179" s="1" t="str">
        <f>VLOOKUP(D179,[1]Sheet1!$B$6:$C$870,2,0)</f>
        <v>Rosewood-1103</v>
      </c>
    </row>
    <row r="180" spans="1:15" ht="22.2" customHeight="1" x14ac:dyDescent="0.25">
      <c r="B180" s="26">
        <f t="shared" si="11"/>
        <v>176</v>
      </c>
      <c r="C180" s="19" t="s">
        <v>159</v>
      </c>
      <c r="D180" s="20" t="s">
        <v>2329</v>
      </c>
      <c r="E180" s="15" t="s">
        <v>431</v>
      </c>
      <c r="F180" s="39">
        <v>1994816</v>
      </c>
      <c r="G180" s="21">
        <v>1829765</v>
      </c>
      <c r="H180" s="21">
        <f t="shared" si="8"/>
        <v>3824581</v>
      </c>
      <c r="I180" s="21">
        <v>1994816</v>
      </c>
      <c r="J180" s="21">
        <v>1171583</v>
      </c>
      <c r="K180" s="21">
        <f t="shared" si="9"/>
        <v>3166399</v>
      </c>
      <c r="L180" s="15" t="s">
        <v>1252</v>
      </c>
      <c r="M180" s="15">
        <v>7022034145</v>
      </c>
      <c r="N180" s="50">
        <f t="shared" si="10"/>
        <v>9.937381923728237E-4</v>
      </c>
      <c r="O180" s="1" t="str">
        <f>VLOOKUP(D180,[1]Sheet1!$B$6:$C$870,2,0)</f>
        <v>Orchid-607</v>
      </c>
    </row>
    <row r="181" spans="1:15" ht="22.2" customHeight="1" x14ac:dyDescent="0.25">
      <c r="B181" s="26">
        <f t="shared" si="11"/>
        <v>177</v>
      </c>
      <c r="C181" s="19" t="s">
        <v>160</v>
      </c>
      <c r="D181" s="20" t="s">
        <v>2872</v>
      </c>
      <c r="E181" s="15" t="s">
        <v>886</v>
      </c>
      <c r="F181" s="39">
        <v>3219044</v>
      </c>
      <c r="G181" s="21">
        <v>4286179</v>
      </c>
      <c r="H181" s="21">
        <f t="shared" si="8"/>
        <v>7505223</v>
      </c>
      <c r="I181" s="21">
        <v>3219044</v>
      </c>
      <c r="J181" s="21">
        <v>1866497</v>
      </c>
      <c r="K181" s="21">
        <f t="shared" si="9"/>
        <v>5085541</v>
      </c>
      <c r="L181" s="15" t="s">
        <v>1253</v>
      </c>
      <c r="M181" s="15">
        <v>9873139428</v>
      </c>
      <c r="N181" s="50">
        <f t="shared" si="10"/>
        <v>1.5960390085323684E-3</v>
      </c>
      <c r="O181" s="1" t="str">
        <f>VLOOKUP(D181,[1]Sheet1!$B$6:$C$870,2,0)</f>
        <v>Orchid-205</v>
      </c>
    </row>
    <row r="182" spans="1:15" ht="22.2" customHeight="1" x14ac:dyDescent="0.25">
      <c r="B182" s="26">
        <f t="shared" si="11"/>
        <v>178</v>
      </c>
      <c r="C182" s="19" t="s">
        <v>161</v>
      </c>
      <c r="D182" s="20" t="s">
        <v>2873</v>
      </c>
      <c r="E182" s="15" t="s">
        <v>432</v>
      </c>
      <c r="F182" s="39">
        <v>2728484</v>
      </c>
      <c r="G182" s="21">
        <v>2872309</v>
      </c>
      <c r="H182" s="21">
        <f t="shared" si="8"/>
        <v>5600793</v>
      </c>
      <c r="I182" s="21">
        <v>2728484</v>
      </c>
      <c r="J182" s="21">
        <v>1409290</v>
      </c>
      <c r="K182" s="21">
        <f t="shared" si="9"/>
        <v>4137774</v>
      </c>
      <c r="L182" s="15" t="s">
        <v>1254</v>
      </c>
      <c r="M182" s="15">
        <v>9888501039</v>
      </c>
      <c r="N182" s="50">
        <f t="shared" si="10"/>
        <v>1.298593151149703E-3</v>
      </c>
      <c r="O182" s="1" t="str">
        <f>VLOOKUP(D182,[1]Sheet1!$B$6:$C$870,2,0)</f>
        <v>Tulip-1204</v>
      </c>
    </row>
    <row r="183" spans="1:15" ht="22.2" customHeight="1" x14ac:dyDescent="0.25">
      <c r="B183" s="26">
        <f t="shared" si="11"/>
        <v>179</v>
      </c>
      <c r="C183" s="19" t="s">
        <v>335</v>
      </c>
      <c r="D183" s="20" t="s">
        <v>2874</v>
      </c>
      <c r="E183" s="15" t="s">
        <v>887</v>
      </c>
      <c r="F183" s="39">
        <v>2947128</v>
      </c>
      <c r="G183" s="21">
        <v>3616005</v>
      </c>
      <c r="H183" s="21">
        <f t="shared" si="8"/>
        <v>6563133</v>
      </c>
      <c r="I183" s="21">
        <v>2947128</v>
      </c>
      <c r="J183" s="21">
        <v>1689184</v>
      </c>
      <c r="K183" s="21">
        <f t="shared" si="9"/>
        <v>4636312</v>
      </c>
      <c r="L183" s="15" t="s">
        <v>1500</v>
      </c>
      <c r="M183" s="15">
        <v>9873754241</v>
      </c>
      <c r="N183" s="50">
        <f t="shared" si="10"/>
        <v>1.4550536133179778E-3</v>
      </c>
      <c r="O183" s="1" t="str">
        <f>VLOOKUP(D183,[1]Sheet1!$B$6:$C$870,2,0)</f>
        <v>Orchid-406</v>
      </c>
    </row>
    <row r="184" spans="1:15" ht="22.2" customHeight="1" x14ac:dyDescent="0.25">
      <c r="B184" s="26">
        <f t="shared" si="11"/>
        <v>180</v>
      </c>
      <c r="C184" s="19" t="s">
        <v>162</v>
      </c>
      <c r="D184" s="20" t="s">
        <v>2875</v>
      </c>
      <c r="E184" s="15" t="s">
        <v>433</v>
      </c>
      <c r="F184" s="39">
        <v>3470432</v>
      </c>
      <c r="G184" s="21">
        <v>4007319</v>
      </c>
      <c r="H184" s="21">
        <f t="shared" si="8"/>
        <v>7477751</v>
      </c>
      <c r="I184" s="21">
        <v>3470432</v>
      </c>
      <c r="J184" s="21">
        <v>1946895</v>
      </c>
      <c r="K184" s="21">
        <f t="shared" si="9"/>
        <v>5417327</v>
      </c>
      <c r="L184" s="15" t="s">
        <v>1255</v>
      </c>
      <c r="M184" s="15">
        <v>9910314770</v>
      </c>
      <c r="N184" s="50">
        <f t="shared" si="10"/>
        <v>1.7001662584129455E-3</v>
      </c>
      <c r="O184" s="1" t="str">
        <f>VLOOKUP(D184,[1]Sheet1!$B$6:$C$870,2,0)</f>
        <v>Lotus-301</v>
      </c>
    </row>
    <row r="185" spans="1:15" ht="22.2" customHeight="1" x14ac:dyDescent="0.25">
      <c r="B185" s="26">
        <f t="shared" si="11"/>
        <v>181</v>
      </c>
      <c r="C185" s="19" t="s">
        <v>163</v>
      </c>
      <c r="D185" s="20" t="s">
        <v>2876</v>
      </c>
      <c r="E185" s="15" t="s">
        <v>434</v>
      </c>
      <c r="F185" s="39">
        <v>3174108</v>
      </c>
      <c r="G185" s="21">
        <v>3869500</v>
      </c>
      <c r="H185" s="21">
        <f t="shared" si="8"/>
        <v>7043608</v>
      </c>
      <c r="I185" s="21">
        <v>3174108</v>
      </c>
      <c r="J185" s="21">
        <v>1737198</v>
      </c>
      <c r="K185" s="21">
        <f t="shared" si="9"/>
        <v>4911306</v>
      </c>
      <c r="L185" s="15" t="s">
        <v>1256</v>
      </c>
      <c r="M185" s="15">
        <v>9953741133</v>
      </c>
      <c r="N185" s="50">
        <f t="shared" si="10"/>
        <v>1.5413573420879061E-3</v>
      </c>
      <c r="O185" s="1" t="str">
        <f>VLOOKUP(D185,[1]Sheet1!$B$6:$C$870,2,0)</f>
        <v>Tulip-601</v>
      </c>
    </row>
    <row r="186" spans="1:15" ht="22.2" customHeight="1" x14ac:dyDescent="0.25">
      <c r="B186" s="26">
        <f t="shared" si="11"/>
        <v>182</v>
      </c>
      <c r="C186" s="19" t="s">
        <v>164</v>
      </c>
      <c r="D186" s="20" t="s">
        <v>2877</v>
      </c>
      <c r="E186" s="15" t="s">
        <v>435</v>
      </c>
      <c r="F186" s="39">
        <v>3995035</v>
      </c>
      <c r="G186" s="21">
        <v>4063771</v>
      </c>
      <c r="H186" s="21">
        <f t="shared" si="8"/>
        <v>8058806</v>
      </c>
      <c r="I186" s="21">
        <v>3995035</v>
      </c>
      <c r="J186" s="21">
        <v>2053226</v>
      </c>
      <c r="K186" s="21">
        <f t="shared" si="9"/>
        <v>6048261</v>
      </c>
      <c r="L186" s="15" t="s">
        <v>1257</v>
      </c>
      <c r="M186" s="15">
        <v>9412406714</v>
      </c>
      <c r="N186" s="50">
        <f t="shared" si="10"/>
        <v>1.8981776943269143E-3</v>
      </c>
      <c r="O186" s="1" t="str">
        <f>VLOOKUP(D186,[1]Sheet1!$B$6:$C$870,2,0)</f>
        <v>Tulip-402</v>
      </c>
    </row>
    <row r="187" spans="1:15" ht="22.2" customHeight="1" x14ac:dyDescent="0.25">
      <c r="B187" s="26">
        <f t="shared" si="11"/>
        <v>183</v>
      </c>
      <c r="C187" s="19" t="s">
        <v>598</v>
      </c>
      <c r="D187" s="20" t="s">
        <v>2878</v>
      </c>
      <c r="E187" s="15" t="s">
        <v>888</v>
      </c>
      <c r="F187" s="39">
        <v>2794410</v>
      </c>
      <c r="G187" s="21">
        <v>2730725</v>
      </c>
      <c r="H187" s="21">
        <f t="shared" si="8"/>
        <v>5525135</v>
      </c>
      <c r="I187" s="21">
        <v>2794410</v>
      </c>
      <c r="J187" s="21">
        <v>1309720</v>
      </c>
      <c r="K187" s="21">
        <f t="shared" si="9"/>
        <v>4104130</v>
      </c>
      <c r="L187" s="15" t="s">
        <v>1258</v>
      </c>
      <c r="M187" s="15">
        <v>9810345000</v>
      </c>
      <c r="N187" s="50">
        <f t="shared" si="10"/>
        <v>1.2880343656826185E-3</v>
      </c>
      <c r="O187" s="1" t="str">
        <f>VLOOKUP(D187,[1]Sheet1!$B$6:$C$870,2,0)</f>
        <v>Lotus-403</v>
      </c>
    </row>
    <row r="188" spans="1:15" ht="22.2" customHeight="1" x14ac:dyDescent="0.25">
      <c r="B188" s="26">
        <f t="shared" si="11"/>
        <v>184</v>
      </c>
      <c r="C188" s="19" t="s">
        <v>165</v>
      </c>
      <c r="D188" s="20" t="s">
        <v>2879</v>
      </c>
      <c r="E188" s="15" t="s">
        <v>436</v>
      </c>
      <c r="F188" s="39">
        <v>3808560</v>
      </c>
      <c r="G188" s="21">
        <v>4943407</v>
      </c>
      <c r="H188" s="21">
        <f t="shared" si="8"/>
        <v>8751967</v>
      </c>
      <c r="I188" s="21">
        <v>3808560</v>
      </c>
      <c r="J188" s="21">
        <v>2215949</v>
      </c>
      <c r="K188" s="21">
        <f t="shared" si="9"/>
        <v>6024509</v>
      </c>
      <c r="L188" s="15" t="s">
        <v>1259</v>
      </c>
      <c r="M188" s="15">
        <v>8377895570</v>
      </c>
      <c r="N188" s="50">
        <f t="shared" si="10"/>
        <v>1.8907234001759754E-3</v>
      </c>
      <c r="O188" s="1" t="str">
        <f>VLOOKUP(D188,[1]Sheet1!$B$6:$C$870,2,0)</f>
        <v>Orchid-401</v>
      </c>
    </row>
    <row r="189" spans="1:15" ht="22.2" customHeight="1" x14ac:dyDescent="0.25">
      <c r="B189" s="26">
        <f t="shared" si="11"/>
        <v>185</v>
      </c>
      <c r="C189" s="19" t="s">
        <v>336</v>
      </c>
      <c r="D189" s="20" t="s">
        <v>2880</v>
      </c>
      <c r="E189" s="15" t="s">
        <v>889</v>
      </c>
      <c r="F189" s="39">
        <v>2468916</v>
      </c>
      <c r="G189" s="21">
        <v>3011699</v>
      </c>
      <c r="H189" s="21">
        <f t="shared" si="8"/>
        <v>5480615</v>
      </c>
      <c r="I189" s="21">
        <v>2468916</v>
      </c>
      <c r="J189" s="21">
        <v>1391890</v>
      </c>
      <c r="K189" s="21">
        <f t="shared" si="9"/>
        <v>3860806</v>
      </c>
      <c r="L189" s="15" t="s">
        <v>1501</v>
      </c>
      <c r="M189" s="15">
        <v>9312205556</v>
      </c>
      <c r="N189" s="50">
        <f t="shared" si="10"/>
        <v>1.2116699050063345E-3</v>
      </c>
      <c r="O189" s="1" t="str">
        <f>VLOOKUP(D189,[1]Sheet1!$B$6:$C$870,2,0)</f>
        <v>Iris-1305</v>
      </c>
    </row>
    <row r="190" spans="1:15" ht="22.2" customHeight="1" x14ac:dyDescent="0.25">
      <c r="B190" s="26">
        <f t="shared" si="11"/>
        <v>186</v>
      </c>
      <c r="C190" s="19" t="s">
        <v>337</v>
      </c>
      <c r="D190" s="20" t="s">
        <v>2881</v>
      </c>
      <c r="E190" s="15" t="s">
        <v>437</v>
      </c>
      <c r="F190" s="39">
        <v>3575625</v>
      </c>
      <c r="G190" s="21">
        <v>3373823</v>
      </c>
      <c r="H190" s="21">
        <f t="shared" si="8"/>
        <v>6949448</v>
      </c>
      <c r="I190" s="21">
        <v>3575625</v>
      </c>
      <c r="J190" s="21">
        <v>1747500</v>
      </c>
      <c r="K190" s="21">
        <f t="shared" si="9"/>
        <v>5323125</v>
      </c>
      <c r="L190" s="15" t="s">
        <v>1502</v>
      </c>
      <c r="M190" s="15" t="s">
        <v>1503</v>
      </c>
      <c r="N190" s="50">
        <f t="shared" si="10"/>
        <v>1.6706020357114147E-3</v>
      </c>
      <c r="O190" s="1" t="str">
        <f>VLOOKUP(D190,[1]Sheet1!$B$6:$C$870,2,0)</f>
        <v>Orchid-506</v>
      </c>
    </row>
    <row r="191" spans="1:15" ht="22.2" customHeight="1" x14ac:dyDescent="0.25">
      <c r="B191" s="26">
        <f t="shared" si="11"/>
        <v>187</v>
      </c>
      <c r="C191" s="19" t="s">
        <v>166</v>
      </c>
      <c r="D191" s="20" t="s">
        <v>2882</v>
      </c>
      <c r="E191" s="15" t="s">
        <v>890</v>
      </c>
      <c r="F191" s="39">
        <v>2306217</v>
      </c>
      <c r="G191" s="21">
        <v>2950947</v>
      </c>
      <c r="H191" s="21">
        <f t="shared" si="8"/>
        <v>5257164</v>
      </c>
      <c r="I191" s="21">
        <v>2306217</v>
      </c>
      <c r="J191" s="21">
        <v>1309880</v>
      </c>
      <c r="K191" s="21">
        <f t="shared" si="9"/>
        <v>3616097</v>
      </c>
      <c r="L191" s="15" t="s">
        <v>1260</v>
      </c>
      <c r="M191" s="15">
        <v>7905463804</v>
      </c>
      <c r="N191" s="50">
        <f t="shared" si="10"/>
        <v>1.1348707778851593E-3</v>
      </c>
      <c r="O191" s="1" t="str">
        <f>VLOOKUP(D191,[1]Sheet1!$B$6:$C$870,2,0)</f>
        <v>Tulip-706</v>
      </c>
    </row>
    <row r="192" spans="1:15" ht="22.2" customHeight="1" x14ac:dyDescent="0.25">
      <c r="B192" s="26">
        <f t="shared" si="11"/>
        <v>188</v>
      </c>
      <c r="C192" s="19" t="s">
        <v>167</v>
      </c>
      <c r="D192" s="20" t="s">
        <v>2883</v>
      </c>
      <c r="E192" s="15" t="s">
        <v>575</v>
      </c>
      <c r="F192" s="39">
        <v>2752253</v>
      </c>
      <c r="G192" s="21">
        <v>2906379</v>
      </c>
      <c r="H192" s="21">
        <f t="shared" si="8"/>
        <v>5658632</v>
      </c>
      <c r="I192" s="21">
        <v>2752253</v>
      </c>
      <c r="J192" s="21">
        <v>1527378</v>
      </c>
      <c r="K192" s="21">
        <f t="shared" si="9"/>
        <v>4279631</v>
      </c>
      <c r="L192" s="15" t="s">
        <v>1261</v>
      </c>
      <c r="M192" s="15">
        <v>9416173844</v>
      </c>
      <c r="N192" s="50">
        <f t="shared" si="10"/>
        <v>1.3431133517799558E-3</v>
      </c>
      <c r="O192" s="1" t="str">
        <f>VLOOKUP(D192,[1]Sheet1!$B$6:$C$870,2,0)</f>
        <v>Rosewood-603</v>
      </c>
    </row>
    <row r="193" spans="2:15" ht="22.2" customHeight="1" x14ac:dyDescent="0.25">
      <c r="B193" s="26">
        <f t="shared" si="11"/>
        <v>189</v>
      </c>
      <c r="C193" s="19" t="s">
        <v>168</v>
      </c>
      <c r="D193" s="20" t="s">
        <v>2884</v>
      </c>
      <c r="E193" s="15" t="s">
        <v>438</v>
      </c>
      <c r="F193" s="39">
        <v>2445892</v>
      </c>
      <c r="G193" s="21">
        <v>2883606</v>
      </c>
      <c r="H193" s="21">
        <f t="shared" si="8"/>
        <v>5329498</v>
      </c>
      <c r="I193" s="21">
        <v>2445892</v>
      </c>
      <c r="J193" s="21">
        <v>1386637</v>
      </c>
      <c r="K193" s="21">
        <f t="shared" si="9"/>
        <v>3832529</v>
      </c>
      <c r="L193" s="15" t="s">
        <v>1262</v>
      </c>
      <c r="M193" s="15">
        <v>9811961777</v>
      </c>
      <c r="N193" s="50">
        <f t="shared" si="10"/>
        <v>1.2027954912430259E-3</v>
      </c>
      <c r="O193" s="1" t="str">
        <f>VLOOKUP(D193,[1]Sheet1!$B$6:$C$870,2,0)</f>
        <v>Caspia-G05</v>
      </c>
    </row>
    <row r="194" spans="2:15" ht="22.2" customHeight="1" x14ac:dyDescent="0.25">
      <c r="B194" s="26">
        <f t="shared" si="11"/>
        <v>190</v>
      </c>
      <c r="C194" s="19" t="s">
        <v>599</v>
      </c>
      <c r="D194" s="20" t="s">
        <v>2885</v>
      </c>
      <c r="E194" s="15" t="s">
        <v>600</v>
      </c>
      <c r="F194" s="39">
        <v>3195120</v>
      </c>
      <c r="G194" s="21">
        <v>3786472</v>
      </c>
      <c r="H194" s="21">
        <f t="shared" si="8"/>
        <v>6981592</v>
      </c>
      <c r="I194" s="21">
        <v>3195120</v>
      </c>
      <c r="J194" s="21">
        <v>1819742.4401095889</v>
      </c>
      <c r="K194" s="21">
        <f t="shared" si="9"/>
        <v>5014862.4401095891</v>
      </c>
      <c r="L194" s="15" t="s">
        <v>1263</v>
      </c>
      <c r="M194" s="15">
        <v>9582832737</v>
      </c>
      <c r="N194" s="50">
        <f t="shared" si="10"/>
        <v>1.5738573490684123E-3</v>
      </c>
      <c r="O194" s="1" t="str">
        <f>VLOOKUP(D194,[1]Sheet1!$B$6:$C$870,2,0)</f>
        <v>Orchid-803</v>
      </c>
    </row>
    <row r="195" spans="2:15" ht="22.2" customHeight="1" x14ac:dyDescent="0.25">
      <c r="B195" s="26">
        <f t="shared" si="11"/>
        <v>191</v>
      </c>
      <c r="C195" s="19" t="s">
        <v>169</v>
      </c>
      <c r="D195" s="20" t="s">
        <v>2886</v>
      </c>
      <c r="E195" s="15" t="s">
        <v>891</v>
      </c>
      <c r="F195" s="39">
        <v>2457554</v>
      </c>
      <c r="G195" s="21">
        <v>2191808</v>
      </c>
      <c r="H195" s="21">
        <f t="shared" si="8"/>
        <v>4649362</v>
      </c>
      <c r="I195" s="21">
        <v>2457554</v>
      </c>
      <c r="J195" s="21">
        <v>1281152</v>
      </c>
      <c r="K195" s="21">
        <f t="shared" si="9"/>
        <v>3738706</v>
      </c>
      <c r="L195" s="15" t="s">
        <v>1264</v>
      </c>
      <c r="M195" s="15" t="s">
        <v>1265</v>
      </c>
      <c r="N195" s="50">
        <f t="shared" si="10"/>
        <v>1.1733502133664869E-3</v>
      </c>
      <c r="O195" s="1" t="str">
        <f>VLOOKUP(D195,[1]Sheet1!$B$6:$C$870,2,0)</f>
        <v>Rosewood-207</v>
      </c>
    </row>
    <row r="196" spans="2:15" ht="22.2" customHeight="1" x14ac:dyDescent="0.25">
      <c r="B196" s="26">
        <f t="shared" si="11"/>
        <v>192</v>
      </c>
      <c r="C196" s="19" t="s">
        <v>170</v>
      </c>
      <c r="D196" s="20" t="s">
        <v>2887</v>
      </c>
      <c r="E196" s="15" t="s">
        <v>892</v>
      </c>
      <c r="F196" s="39">
        <v>2395811</v>
      </c>
      <c r="G196" s="21">
        <v>2849663</v>
      </c>
      <c r="H196" s="21">
        <f t="shared" si="8"/>
        <v>5245474</v>
      </c>
      <c r="I196" s="21">
        <v>2395811</v>
      </c>
      <c r="J196" s="21">
        <v>1264932</v>
      </c>
      <c r="K196" s="21">
        <f t="shared" si="9"/>
        <v>3660743</v>
      </c>
      <c r="L196" s="15" t="s">
        <v>1266</v>
      </c>
      <c r="M196" s="15">
        <v>9811687192</v>
      </c>
      <c r="N196" s="50">
        <f t="shared" si="10"/>
        <v>1.1488824155014791E-3</v>
      </c>
      <c r="O196" s="1" t="str">
        <f>VLOOKUP(D196,[1]Sheet1!$B$6:$C$870,2,0)</f>
        <v>Beetel-1209</v>
      </c>
    </row>
    <row r="197" spans="2:15" ht="22.2" customHeight="1" x14ac:dyDescent="0.25">
      <c r="B197" s="26">
        <f t="shared" si="11"/>
        <v>193</v>
      </c>
      <c r="C197" s="19" t="s">
        <v>171</v>
      </c>
      <c r="D197" s="20" t="s">
        <v>2888</v>
      </c>
      <c r="E197" s="15" t="s">
        <v>439</v>
      </c>
      <c r="F197" s="39">
        <v>3300190</v>
      </c>
      <c r="G197" s="21">
        <v>3116103</v>
      </c>
      <c r="H197" s="21">
        <f t="shared" ref="H197:H260" si="12">F197+G197</f>
        <v>6416293</v>
      </c>
      <c r="I197" s="21">
        <v>3300190</v>
      </c>
      <c r="J197" s="21">
        <v>1600352</v>
      </c>
      <c r="K197" s="21">
        <f t="shared" ref="K197:K260" si="13">I197+J197</f>
        <v>4900542</v>
      </c>
      <c r="L197" s="15" t="s">
        <v>1267</v>
      </c>
      <c r="M197" s="15">
        <v>9406915488</v>
      </c>
      <c r="N197" s="50">
        <f t="shared" ref="N197:N260" si="14">K197/$K$904</f>
        <v>1.5379791835227028E-3</v>
      </c>
      <c r="O197" s="1" t="str">
        <f>VLOOKUP(D197,[1]Sheet1!$B$6:$C$870,2,0)</f>
        <v>Lotus-804</v>
      </c>
    </row>
    <row r="198" spans="2:15" ht="22.2" customHeight="1" x14ac:dyDescent="0.25">
      <c r="B198" s="26">
        <f t="shared" si="11"/>
        <v>194</v>
      </c>
      <c r="C198" s="19" t="s">
        <v>172</v>
      </c>
      <c r="D198" s="20" t="s">
        <v>2889</v>
      </c>
      <c r="E198" s="15" t="s">
        <v>893</v>
      </c>
      <c r="F198" s="39">
        <v>2727514</v>
      </c>
      <c r="G198" s="21">
        <v>1363010</v>
      </c>
      <c r="H198" s="21">
        <f t="shared" si="12"/>
        <v>4090524</v>
      </c>
      <c r="I198" s="21">
        <v>2727514</v>
      </c>
      <c r="J198" s="21">
        <v>1252716</v>
      </c>
      <c r="K198" s="21">
        <f t="shared" si="13"/>
        <v>3980230</v>
      </c>
      <c r="L198" s="15" t="s">
        <v>1268</v>
      </c>
      <c r="M198" s="15">
        <v>9999004184</v>
      </c>
      <c r="N198" s="50">
        <f t="shared" si="14"/>
        <v>1.2491497645837066E-3</v>
      </c>
      <c r="O198" s="1" t="str">
        <f>VLOOKUP(D198,[1]Sheet1!$B$6:$C$870,2,0)</f>
        <v>Lotus-405</v>
      </c>
    </row>
    <row r="199" spans="2:15" ht="22.2" customHeight="1" x14ac:dyDescent="0.25">
      <c r="B199" s="26">
        <f t="shared" ref="B199:B262" si="15">+B198+1</f>
        <v>195</v>
      </c>
      <c r="C199" s="19" t="s">
        <v>173</v>
      </c>
      <c r="D199" s="20" t="s">
        <v>2890</v>
      </c>
      <c r="E199" s="15" t="s">
        <v>440</v>
      </c>
      <c r="F199" s="39">
        <v>4801632</v>
      </c>
      <c r="G199" s="21">
        <v>2929916</v>
      </c>
      <c r="H199" s="21">
        <f t="shared" si="12"/>
        <v>7731548</v>
      </c>
      <c r="I199" s="21">
        <v>4801632</v>
      </c>
      <c r="J199" s="21">
        <v>1543540</v>
      </c>
      <c r="K199" s="21">
        <f t="shared" si="13"/>
        <v>6345172</v>
      </c>
      <c r="L199" s="15" t="s">
        <v>1269</v>
      </c>
      <c r="M199" s="15" t="s">
        <v>1270</v>
      </c>
      <c r="N199" s="50">
        <f t="shared" si="14"/>
        <v>1.9913598234381248E-3</v>
      </c>
      <c r="O199" s="1" t="str">
        <f>VLOOKUP(D199,[1]Sheet1!$B$6:$C$870,2,0)</f>
        <v>Rosewood-607</v>
      </c>
    </row>
    <row r="200" spans="2:15" ht="22.2" customHeight="1" x14ac:dyDescent="0.25">
      <c r="B200" s="26">
        <f t="shared" si="15"/>
        <v>196</v>
      </c>
      <c r="C200" s="19" t="s">
        <v>174</v>
      </c>
      <c r="D200" s="20" t="s">
        <v>2891</v>
      </c>
      <c r="E200" s="15" t="s">
        <v>441</v>
      </c>
      <c r="F200" s="39">
        <v>3260816</v>
      </c>
      <c r="G200" s="21">
        <v>3682718</v>
      </c>
      <c r="H200" s="21">
        <f t="shared" si="12"/>
        <v>6943534</v>
      </c>
      <c r="I200" s="21">
        <v>3260816</v>
      </c>
      <c r="J200" s="21">
        <v>1706814</v>
      </c>
      <c r="K200" s="21">
        <f t="shared" si="13"/>
        <v>4967630</v>
      </c>
      <c r="L200" s="15" t="s">
        <v>1271</v>
      </c>
      <c r="M200" s="15">
        <v>9560818397</v>
      </c>
      <c r="N200" s="50">
        <f t="shared" si="14"/>
        <v>1.5590339867391982E-3</v>
      </c>
      <c r="O200" s="1" t="str">
        <f>VLOOKUP(D200,[1]Sheet1!$B$6:$C$870,2,0)</f>
        <v>Beetel-504</v>
      </c>
    </row>
    <row r="201" spans="2:15" ht="22.2" customHeight="1" x14ac:dyDescent="0.25">
      <c r="B201" s="26">
        <f t="shared" si="15"/>
        <v>197</v>
      </c>
      <c r="C201" s="19" t="s">
        <v>175</v>
      </c>
      <c r="D201" s="20" t="s">
        <v>2892</v>
      </c>
      <c r="E201" s="15" t="s">
        <v>442</v>
      </c>
      <c r="F201" s="39">
        <v>3260816</v>
      </c>
      <c r="G201" s="21">
        <v>3752683</v>
      </c>
      <c r="H201" s="21">
        <f t="shared" si="12"/>
        <v>7013499</v>
      </c>
      <c r="I201" s="21">
        <v>3260816</v>
      </c>
      <c r="J201" s="21">
        <v>1708225</v>
      </c>
      <c r="K201" s="21">
        <f t="shared" si="13"/>
        <v>4969041</v>
      </c>
      <c r="L201" s="15" t="s">
        <v>1272</v>
      </c>
      <c r="M201" s="15">
        <v>9910300784</v>
      </c>
      <c r="N201" s="50">
        <f t="shared" si="14"/>
        <v>1.5594768129873868E-3</v>
      </c>
      <c r="O201" s="1" t="str">
        <f>VLOOKUP(D201,[1]Sheet1!$B$6:$C$870,2,0)</f>
        <v>Beetel-703</v>
      </c>
    </row>
    <row r="202" spans="2:15" ht="22.2" customHeight="1" x14ac:dyDescent="0.25">
      <c r="B202" s="26">
        <f t="shared" si="15"/>
        <v>198</v>
      </c>
      <c r="C202" s="19" t="s">
        <v>176</v>
      </c>
      <c r="D202" s="20" t="s">
        <v>2893</v>
      </c>
      <c r="E202" s="15" t="s">
        <v>443</v>
      </c>
      <c r="F202" s="39">
        <v>3167423</v>
      </c>
      <c r="G202" s="21">
        <v>3917538</v>
      </c>
      <c r="H202" s="21">
        <f t="shared" si="12"/>
        <v>7084961</v>
      </c>
      <c r="I202" s="21">
        <v>3167423</v>
      </c>
      <c r="J202" s="21">
        <v>1821493</v>
      </c>
      <c r="K202" s="21">
        <f t="shared" si="13"/>
        <v>4988916</v>
      </c>
      <c r="L202" s="15" t="s">
        <v>1273</v>
      </c>
      <c r="M202" s="15">
        <v>9779990444</v>
      </c>
      <c r="N202" s="50">
        <f t="shared" si="14"/>
        <v>1.5657143549312196E-3</v>
      </c>
      <c r="O202" s="1" t="str">
        <f>VLOOKUP(D202,[1]Sheet1!$B$6:$C$870,2,0)</f>
        <v>Orchid-604</v>
      </c>
    </row>
    <row r="203" spans="2:15" ht="22.2" customHeight="1" x14ac:dyDescent="0.25">
      <c r="B203" s="26">
        <f t="shared" si="15"/>
        <v>199</v>
      </c>
      <c r="C203" s="19" t="s">
        <v>177</v>
      </c>
      <c r="D203" s="20" t="s">
        <v>2894</v>
      </c>
      <c r="E203" s="15" t="s">
        <v>689</v>
      </c>
      <c r="F203" s="39">
        <v>249125</v>
      </c>
      <c r="G203" s="21">
        <v>423512</v>
      </c>
      <c r="H203" s="21">
        <f t="shared" si="12"/>
        <v>672637</v>
      </c>
      <c r="I203" s="21">
        <v>249125</v>
      </c>
      <c r="J203" s="21">
        <v>140165</v>
      </c>
      <c r="K203" s="21">
        <f t="shared" si="13"/>
        <v>389290</v>
      </c>
      <c r="L203" s="15" t="s">
        <v>1274</v>
      </c>
      <c r="M203" s="15" t="s">
        <v>1275</v>
      </c>
      <c r="N203" s="50">
        <f t="shared" si="14"/>
        <v>1.2217422406614472E-4</v>
      </c>
      <c r="O203" s="1" t="str">
        <f>VLOOKUP(D203,[1]Sheet1!$B$6:$C$870,2,0)</f>
        <v>Caspia-1001</v>
      </c>
    </row>
    <row r="204" spans="2:15" ht="22.2" customHeight="1" x14ac:dyDescent="0.25">
      <c r="B204" s="26">
        <f t="shared" si="15"/>
        <v>200</v>
      </c>
      <c r="C204" s="19" t="s">
        <v>178</v>
      </c>
      <c r="D204" s="20" t="s">
        <v>2895</v>
      </c>
      <c r="E204" s="15" t="s">
        <v>179</v>
      </c>
      <c r="F204" s="39">
        <v>2558204</v>
      </c>
      <c r="G204" s="21">
        <v>3160679</v>
      </c>
      <c r="H204" s="21">
        <f t="shared" si="12"/>
        <v>5718883</v>
      </c>
      <c r="I204" s="21">
        <v>2558204</v>
      </c>
      <c r="J204" s="21">
        <v>1424655</v>
      </c>
      <c r="K204" s="21">
        <f t="shared" si="13"/>
        <v>3982859</v>
      </c>
      <c r="L204" s="15" t="s">
        <v>1276</v>
      </c>
      <c r="M204" s="15">
        <v>9650370190</v>
      </c>
      <c r="N204" s="50">
        <f t="shared" si="14"/>
        <v>1.2499748462325288E-3</v>
      </c>
      <c r="O204" s="1" t="str">
        <f>VLOOKUP(D204,[1]Sheet1!$B$6:$C$870,2,0)</f>
        <v>Tulip-904</v>
      </c>
    </row>
    <row r="205" spans="2:15" ht="22.2" customHeight="1" x14ac:dyDescent="0.25">
      <c r="B205" s="26">
        <f t="shared" si="15"/>
        <v>201</v>
      </c>
      <c r="C205" s="19" t="s">
        <v>180</v>
      </c>
      <c r="D205" s="20" t="s">
        <v>2896</v>
      </c>
      <c r="E205" s="15" t="s">
        <v>444</v>
      </c>
      <c r="F205" s="39">
        <v>2839228</v>
      </c>
      <c r="G205" s="21">
        <v>2930503</v>
      </c>
      <c r="H205" s="21">
        <f t="shared" si="12"/>
        <v>5769731</v>
      </c>
      <c r="I205" s="21">
        <v>2839228</v>
      </c>
      <c r="J205" s="21">
        <v>1339668</v>
      </c>
      <c r="K205" s="21">
        <f t="shared" si="13"/>
        <v>4178896</v>
      </c>
      <c r="L205" s="15" t="s">
        <v>1277</v>
      </c>
      <c r="M205" s="15">
        <v>9810486833</v>
      </c>
      <c r="N205" s="50">
        <f t="shared" si="14"/>
        <v>1.3114988215806105E-3</v>
      </c>
      <c r="O205" s="1" t="str">
        <f>VLOOKUP(D205,[1]Sheet1!$B$6:$C$870,2,0)</f>
        <v>Beetel-1106</v>
      </c>
    </row>
    <row r="206" spans="2:15" ht="22.2" customHeight="1" x14ac:dyDescent="0.25">
      <c r="B206" s="26">
        <f t="shared" si="15"/>
        <v>202</v>
      </c>
      <c r="C206" s="19" t="s">
        <v>181</v>
      </c>
      <c r="D206" s="20" t="s">
        <v>2897</v>
      </c>
      <c r="E206" s="15" t="s">
        <v>445</v>
      </c>
      <c r="F206" s="39">
        <v>3003576</v>
      </c>
      <c r="G206" s="21">
        <v>4236277</v>
      </c>
      <c r="H206" s="21">
        <f t="shared" si="12"/>
        <v>7239853</v>
      </c>
      <c r="I206" s="21">
        <v>3003576</v>
      </c>
      <c r="J206" s="21">
        <v>1758781</v>
      </c>
      <c r="K206" s="21">
        <f t="shared" si="13"/>
        <v>4762357</v>
      </c>
      <c r="L206" s="15" t="s">
        <v>1278</v>
      </c>
      <c r="M206" s="15">
        <v>9654279562</v>
      </c>
      <c r="N206" s="50">
        <f t="shared" si="14"/>
        <v>1.4946113981889409E-3</v>
      </c>
      <c r="O206" s="1" t="str">
        <f>VLOOKUP(D206,[1]Sheet1!$B$6:$C$870,2,0)</f>
        <v>Caspia-704</v>
      </c>
    </row>
    <row r="207" spans="2:15" ht="22.2" customHeight="1" x14ac:dyDescent="0.25">
      <c r="B207" s="26">
        <f t="shared" si="15"/>
        <v>203</v>
      </c>
      <c r="C207" s="19" t="s">
        <v>182</v>
      </c>
      <c r="D207" s="20" t="s">
        <v>2898</v>
      </c>
      <c r="E207" s="15" t="s">
        <v>894</v>
      </c>
      <c r="F207" s="39">
        <v>3234956</v>
      </c>
      <c r="G207" s="21">
        <v>3450147</v>
      </c>
      <c r="H207" s="21">
        <f t="shared" si="12"/>
        <v>6685103</v>
      </c>
      <c r="I207" s="21">
        <v>3234956</v>
      </c>
      <c r="J207" s="21">
        <v>1689609</v>
      </c>
      <c r="K207" s="21">
        <f t="shared" si="13"/>
        <v>4924565</v>
      </c>
      <c r="L207" s="15" t="s">
        <v>1279</v>
      </c>
      <c r="M207" s="15">
        <v>9871221036</v>
      </c>
      <c r="N207" s="50">
        <f t="shared" si="14"/>
        <v>1.5455185279310898E-3</v>
      </c>
      <c r="O207" s="1" t="str">
        <f>VLOOKUP(D207,[1]Sheet1!$B$6:$C$870,2,0)</f>
        <v>Lotus-104</v>
      </c>
    </row>
    <row r="208" spans="2:15" ht="22.2" customHeight="1" x14ac:dyDescent="0.25">
      <c r="B208" s="26">
        <f t="shared" si="15"/>
        <v>204</v>
      </c>
      <c r="C208" s="19" t="s">
        <v>683</v>
      </c>
      <c r="D208" s="20" t="s">
        <v>2899</v>
      </c>
      <c r="E208" s="15" t="s">
        <v>684</v>
      </c>
      <c r="F208" s="39">
        <v>1774107</v>
      </c>
      <c r="G208" s="21">
        <v>2191808</v>
      </c>
      <c r="H208" s="21">
        <f t="shared" si="12"/>
        <v>3965915</v>
      </c>
      <c r="I208" s="21">
        <v>1774107</v>
      </c>
      <c r="J208" s="21">
        <v>1118051.6030684931</v>
      </c>
      <c r="K208" s="21">
        <f t="shared" si="13"/>
        <v>2892158.6030684933</v>
      </c>
      <c r="L208" s="15" t="s">
        <v>1280</v>
      </c>
      <c r="M208" s="15">
        <v>9814900892</v>
      </c>
      <c r="N208" s="50">
        <f t="shared" si="14"/>
        <v>9.0767097332610186E-4</v>
      </c>
      <c r="O208" s="1" t="str">
        <f>VLOOKUP(D208,[1]Sheet1!$B$6:$C$870,2,0)</f>
        <v>Orchid-404</v>
      </c>
    </row>
    <row r="209" spans="2:15" ht="22.2" customHeight="1" x14ac:dyDescent="0.25">
      <c r="B209" s="26">
        <f t="shared" si="15"/>
        <v>205</v>
      </c>
      <c r="C209" s="19" t="s">
        <v>183</v>
      </c>
      <c r="D209" s="20" t="s">
        <v>2900</v>
      </c>
      <c r="E209" s="15" t="s">
        <v>446</v>
      </c>
      <c r="F209" s="39">
        <v>1356481</v>
      </c>
      <c r="G209" s="21">
        <v>1891789</v>
      </c>
      <c r="H209" s="21">
        <f t="shared" si="12"/>
        <v>3248270</v>
      </c>
      <c r="I209" s="21">
        <v>1356481</v>
      </c>
      <c r="J209" s="21">
        <v>846742</v>
      </c>
      <c r="K209" s="21">
        <f t="shared" si="13"/>
        <v>2203223</v>
      </c>
      <c r="L209" s="15" t="s">
        <v>1281</v>
      </c>
      <c r="M209" s="15">
        <v>9837252563</v>
      </c>
      <c r="N209" s="50">
        <f t="shared" si="14"/>
        <v>6.9145639618198144E-4</v>
      </c>
      <c r="O209" s="1" t="str">
        <f>VLOOKUP(D209,[1]Sheet1!$B$6:$C$870,2,0)</f>
        <v>Greenotel-811</v>
      </c>
    </row>
    <row r="210" spans="2:15" ht="22.2" customHeight="1" x14ac:dyDescent="0.25">
      <c r="B210" s="26">
        <f t="shared" si="15"/>
        <v>206</v>
      </c>
      <c r="C210" s="19" t="s">
        <v>184</v>
      </c>
      <c r="D210" s="20" t="s">
        <v>2901</v>
      </c>
      <c r="E210" s="15" t="s">
        <v>895</v>
      </c>
      <c r="F210" s="39">
        <v>2401632</v>
      </c>
      <c r="G210" s="21">
        <v>2765558</v>
      </c>
      <c r="H210" s="21">
        <f t="shared" si="12"/>
        <v>5167190</v>
      </c>
      <c r="I210" s="21">
        <v>2401632</v>
      </c>
      <c r="J210" s="21">
        <v>1287968</v>
      </c>
      <c r="K210" s="21">
        <f t="shared" si="13"/>
        <v>3689600</v>
      </c>
      <c r="L210" s="15" t="s">
        <v>1282</v>
      </c>
      <c r="M210" s="15">
        <v>8178534324</v>
      </c>
      <c r="N210" s="50">
        <f t="shared" si="14"/>
        <v>1.1579388556460417E-3</v>
      </c>
      <c r="O210" s="1" t="str">
        <f>VLOOKUP(D210,[1]Sheet1!$B$6:$C$870,2,0)</f>
        <v>Beetel-406</v>
      </c>
    </row>
    <row r="211" spans="2:15" ht="22.2" customHeight="1" x14ac:dyDescent="0.25">
      <c r="B211" s="26">
        <f t="shared" si="15"/>
        <v>207</v>
      </c>
      <c r="C211" s="19" t="s">
        <v>185</v>
      </c>
      <c r="D211" s="20" t="s">
        <v>2902</v>
      </c>
      <c r="E211" s="15" t="s">
        <v>896</v>
      </c>
      <c r="F211" s="39">
        <v>1150000</v>
      </c>
      <c r="G211" s="21">
        <v>493019</v>
      </c>
      <c r="H211" s="21">
        <f t="shared" si="12"/>
        <v>1643019</v>
      </c>
      <c r="I211" s="21">
        <v>1150000</v>
      </c>
      <c r="J211" s="21">
        <v>431540</v>
      </c>
      <c r="K211" s="21">
        <f t="shared" si="13"/>
        <v>1581540</v>
      </c>
      <c r="L211" s="15" t="s">
        <v>1283</v>
      </c>
      <c r="M211" s="15">
        <v>9810485017</v>
      </c>
      <c r="N211" s="50">
        <f t="shared" si="14"/>
        <v>4.9634828104901368E-4</v>
      </c>
      <c r="O211" s="1" t="str">
        <f>VLOOKUP(D211,[1]Sheet1!$B$6:$C$870,2,0)</f>
        <v>Oakwood-702</v>
      </c>
    </row>
    <row r="212" spans="2:15" ht="22.2" customHeight="1" x14ac:dyDescent="0.25">
      <c r="B212" s="26">
        <f t="shared" si="15"/>
        <v>208</v>
      </c>
      <c r="C212" s="19" t="s">
        <v>186</v>
      </c>
      <c r="D212" s="20" t="s">
        <v>2903</v>
      </c>
      <c r="E212" s="15" t="s">
        <v>1691</v>
      </c>
      <c r="F212" s="39">
        <v>3821518</v>
      </c>
      <c r="G212" s="21">
        <v>5462782</v>
      </c>
      <c r="H212" s="21">
        <f t="shared" si="12"/>
        <v>9284300</v>
      </c>
      <c r="I212" s="21">
        <v>3821518</v>
      </c>
      <c r="J212" s="21">
        <v>2247871</v>
      </c>
      <c r="K212" s="21">
        <f t="shared" si="13"/>
        <v>6069389</v>
      </c>
      <c r="L212" s="15" t="s">
        <v>1284</v>
      </c>
      <c r="M212" s="15">
        <v>9810332487</v>
      </c>
      <c r="N212" s="50">
        <f t="shared" si="14"/>
        <v>1.9048084760219734E-3</v>
      </c>
      <c r="O212" s="1" t="str">
        <f>VLOOKUP(D212,[1]Sheet1!$B$6:$C$870,2,0)</f>
        <v>Orchid-301</v>
      </c>
    </row>
    <row r="213" spans="2:15" ht="22.2" customHeight="1" x14ac:dyDescent="0.25">
      <c r="B213" s="26">
        <f t="shared" si="15"/>
        <v>209</v>
      </c>
      <c r="C213" s="19" t="s">
        <v>601</v>
      </c>
      <c r="D213" s="20" t="s">
        <v>2904</v>
      </c>
      <c r="E213" s="15" t="s">
        <v>187</v>
      </c>
      <c r="F213" s="39">
        <v>2497543</v>
      </c>
      <c r="G213" s="21">
        <v>3141567</v>
      </c>
      <c r="H213" s="21">
        <f t="shared" si="12"/>
        <v>5639110</v>
      </c>
      <c r="I213" s="21">
        <v>2497543</v>
      </c>
      <c r="J213" s="21">
        <v>1434702</v>
      </c>
      <c r="K213" s="21">
        <f t="shared" si="13"/>
        <v>3932245</v>
      </c>
      <c r="L213" s="15" t="s">
        <v>1630</v>
      </c>
      <c r="M213" s="15">
        <v>8860002987</v>
      </c>
      <c r="N213" s="50">
        <f t="shared" si="14"/>
        <v>1.2340902199208231E-3</v>
      </c>
      <c r="O213" s="1" t="str">
        <f>VLOOKUP(D213,[1]Sheet1!$B$6:$C$870,2,0)</f>
        <v>Iris-605</v>
      </c>
    </row>
    <row r="214" spans="2:15" ht="22.2" customHeight="1" x14ac:dyDescent="0.25">
      <c r="B214" s="26">
        <f t="shared" si="15"/>
        <v>210</v>
      </c>
      <c r="C214" s="19" t="s">
        <v>188</v>
      </c>
      <c r="D214" s="20" t="s">
        <v>2905</v>
      </c>
      <c r="E214" s="15" t="s">
        <v>897</v>
      </c>
      <c r="F214" s="39">
        <v>3139254</v>
      </c>
      <c r="G214" s="21">
        <v>3902628</v>
      </c>
      <c r="H214" s="21">
        <f t="shared" si="12"/>
        <v>7041882</v>
      </c>
      <c r="I214" s="21">
        <v>3139254</v>
      </c>
      <c r="J214" s="21">
        <v>1804308.1512328768</v>
      </c>
      <c r="K214" s="21">
        <f t="shared" si="13"/>
        <v>4943562.1512328768</v>
      </c>
      <c r="L214" s="15" t="s">
        <v>1285</v>
      </c>
      <c r="M214" s="15">
        <v>9899820979</v>
      </c>
      <c r="N214" s="50">
        <f t="shared" si="14"/>
        <v>1.5514805670570472E-3</v>
      </c>
      <c r="O214" s="1" t="str">
        <f>VLOOKUP(D214,[1]Sheet1!$B$6:$C$870,2,0)</f>
        <v>Iris-1004</v>
      </c>
    </row>
    <row r="215" spans="2:15" ht="22.2" customHeight="1" x14ac:dyDescent="0.25">
      <c r="B215" s="26">
        <f t="shared" si="15"/>
        <v>211</v>
      </c>
      <c r="C215" s="19" t="s">
        <v>602</v>
      </c>
      <c r="D215" s="20" t="s">
        <v>2906</v>
      </c>
      <c r="E215" s="15" t="s">
        <v>603</v>
      </c>
      <c r="F215" s="39">
        <v>4140032</v>
      </c>
      <c r="G215" s="21">
        <v>5547642.8799999999</v>
      </c>
      <c r="H215" s="21">
        <f t="shared" si="12"/>
        <v>9687674.879999999</v>
      </c>
      <c r="I215" s="21">
        <v>4140032</v>
      </c>
      <c r="J215" s="21">
        <v>2488067.1877260273</v>
      </c>
      <c r="K215" s="21">
        <f t="shared" si="13"/>
        <v>6628099.1877260273</v>
      </c>
      <c r="L215" s="15" t="s">
        <v>1286</v>
      </c>
      <c r="M215" s="15">
        <v>9910109501</v>
      </c>
      <c r="N215" s="50">
        <f t="shared" si="14"/>
        <v>2.0801532926452552E-3</v>
      </c>
      <c r="O215" s="1" t="str">
        <f>VLOOKUP(D215,[1]Sheet1!$B$6:$C$870,2,0)</f>
        <v>Orchid-402</v>
      </c>
    </row>
    <row r="216" spans="2:15" ht="22.2" customHeight="1" x14ac:dyDescent="0.25">
      <c r="B216" s="26">
        <f t="shared" si="15"/>
        <v>212</v>
      </c>
      <c r="C216" s="19" t="s">
        <v>189</v>
      </c>
      <c r="D216" s="20" t="s">
        <v>2907</v>
      </c>
      <c r="E216" s="15" t="s">
        <v>898</v>
      </c>
      <c r="F216" s="39">
        <v>2204453</v>
      </c>
      <c r="G216" s="21">
        <v>2742460</v>
      </c>
      <c r="H216" s="21">
        <f t="shared" si="12"/>
        <v>4946913</v>
      </c>
      <c r="I216" s="21">
        <v>2204453</v>
      </c>
      <c r="J216" s="21">
        <v>1243500</v>
      </c>
      <c r="K216" s="21">
        <f t="shared" si="13"/>
        <v>3447953</v>
      </c>
      <c r="L216" s="15" t="s">
        <v>1287</v>
      </c>
      <c r="M216" s="15">
        <v>9958730030</v>
      </c>
      <c r="N216" s="50">
        <f t="shared" si="14"/>
        <v>1.0821007022824524E-3</v>
      </c>
      <c r="O216" s="1" t="str">
        <f>VLOOKUP(D216,[1]Sheet1!$B$6:$C$870,2,0)</f>
        <v>Tulip-106</v>
      </c>
    </row>
    <row r="217" spans="2:15" ht="22.2" customHeight="1" x14ac:dyDescent="0.25">
      <c r="B217" s="26">
        <f t="shared" si="15"/>
        <v>213</v>
      </c>
      <c r="C217" s="19" t="s">
        <v>190</v>
      </c>
      <c r="D217" s="20" t="s">
        <v>2908</v>
      </c>
      <c r="E217" s="15" t="s">
        <v>447</v>
      </c>
      <c r="F217" s="39">
        <v>3694349</v>
      </c>
      <c r="G217" s="21">
        <v>3719706</v>
      </c>
      <c r="H217" s="21">
        <f t="shared" si="12"/>
        <v>7414055</v>
      </c>
      <c r="I217" s="21">
        <v>3694349</v>
      </c>
      <c r="J217" s="21">
        <v>1791388</v>
      </c>
      <c r="K217" s="21">
        <f t="shared" si="13"/>
        <v>5485737</v>
      </c>
      <c r="L217" s="15" t="s">
        <v>1288</v>
      </c>
      <c r="M217" s="15">
        <v>9810868639</v>
      </c>
      <c r="N217" s="50">
        <f t="shared" si="14"/>
        <v>1.7216359562432647E-3</v>
      </c>
      <c r="O217" s="1" t="str">
        <f>VLOOKUP(D217,[1]Sheet1!$B$6:$C$870,2,0)</f>
        <v>Tulip-909</v>
      </c>
    </row>
    <row r="218" spans="2:15" ht="22.2" customHeight="1" x14ac:dyDescent="0.25">
      <c r="B218" s="26">
        <f t="shared" si="15"/>
        <v>214</v>
      </c>
      <c r="C218" s="19" t="s">
        <v>191</v>
      </c>
      <c r="D218" s="20" t="s">
        <v>2909</v>
      </c>
      <c r="E218" s="15" t="s">
        <v>448</v>
      </c>
      <c r="F218" s="39">
        <v>1112150</v>
      </c>
      <c r="G218" s="21">
        <v>1588333</v>
      </c>
      <c r="H218" s="21">
        <f t="shared" si="12"/>
        <v>2700483</v>
      </c>
      <c r="I218" s="21">
        <v>1112150</v>
      </c>
      <c r="J218" s="21">
        <v>700885</v>
      </c>
      <c r="K218" s="21">
        <f t="shared" si="13"/>
        <v>1813035</v>
      </c>
      <c r="L218" s="15" t="s">
        <v>1289</v>
      </c>
      <c r="M218" s="15">
        <v>9971114568</v>
      </c>
      <c r="N218" s="50">
        <f t="shared" si="14"/>
        <v>5.6900034506348143E-4</v>
      </c>
      <c r="O218" s="1" t="str">
        <f>VLOOKUP(D218,[1]Sheet1!$B$6:$C$870,2,0)</f>
        <v>Greenotel-516</v>
      </c>
    </row>
    <row r="219" spans="2:15" ht="22.2" customHeight="1" x14ac:dyDescent="0.25">
      <c r="B219" s="26">
        <f t="shared" si="15"/>
        <v>215</v>
      </c>
      <c r="C219" s="19" t="s">
        <v>192</v>
      </c>
      <c r="D219" s="20" t="s">
        <v>2910</v>
      </c>
      <c r="E219" s="15" t="s">
        <v>449</v>
      </c>
      <c r="F219" s="39">
        <v>3336465</v>
      </c>
      <c r="G219" s="21">
        <v>2792223</v>
      </c>
      <c r="H219" s="21">
        <f t="shared" si="12"/>
        <v>6128688</v>
      </c>
      <c r="I219" s="21">
        <v>3336465</v>
      </c>
      <c r="J219" s="21">
        <v>1422534</v>
      </c>
      <c r="K219" s="21">
        <f t="shared" si="13"/>
        <v>4758999</v>
      </c>
      <c r="L219" s="15" t="s">
        <v>1290</v>
      </c>
      <c r="M219" s="15">
        <v>9818639263</v>
      </c>
      <c r="N219" s="50">
        <f t="shared" si="14"/>
        <v>1.4935575282091979E-3</v>
      </c>
      <c r="O219" s="1" t="str">
        <f>VLOOKUP(D219,[1]Sheet1!$B$6:$C$870,2,0)</f>
        <v>Rosewood-904</v>
      </c>
    </row>
    <row r="220" spans="2:15" ht="22.2" customHeight="1" x14ac:dyDescent="0.25">
      <c r="B220" s="26">
        <f t="shared" si="15"/>
        <v>216</v>
      </c>
      <c r="C220" s="19" t="s">
        <v>604</v>
      </c>
      <c r="D220" s="20" t="s">
        <v>2911</v>
      </c>
      <c r="E220" s="15" t="s">
        <v>605</v>
      </c>
      <c r="F220" s="39">
        <v>3574227</v>
      </c>
      <c r="G220" s="21">
        <v>3818564</v>
      </c>
      <c r="H220" s="21">
        <f t="shared" si="12"/>
        <v>7392791</v>
      </c>
      <c r="I220" s="21">
        <v>3574227</v>
      </c>
      <c r="J220" s="21">
        <v>1744710.1326027394</v>
      </c>
      <c r="K220" s="21">
        <f t="shared" si="13"/>
        <v>5318937.1326027391</v>
      </c>
      <c r="L220" s="15" t="s">
        <v>1291</v>
      </c>
      <c r="M220" s="15">
        <v>9313807088</v>
      </c>
      <c r="N220" s="50">
        <f t="shared" si="14"/>
        <v>1.6692877213191819E-3</v>
      </c>
      <c r="O220" s="1" t="str">
        <f>VLOOKUP(D220,[1]Sheet1!$B$6:$C$870,2,0)</f>
        <v>Orchid-904</v>
      </c>
    </row>
    <row r="221" spans="2:15" ht="22.2" customHeight="1" x14ac:dyDescent="0.25">
      <c r="B221" s="26">
        <f t="shared" si="15"/>
        <v>217</v>
      </c>
      <c r="C221" s="19" t="s">
        <v>193</v>
      </c>
      <c r="D221" s="20" t="s">
        <v>2912</v>
      </c>
      <c r="E221" s="15" t="s">
        <v>450</v>
      </c>
      <c r="F221" s="39">
        <v>2479731</v>
      </c>
      <c r="G221" s="21">
        <v>3336409</v>
      </c>
      <c r="H221" s="21">
        <f t="shared" si="12"/>
        <v>5816140</v>
      </c>
      <c r="I221" s="21">
        <v>2479731</v>
      </c>
      <c r="J221" s="21">
        <v>1389696</v>
      </c>
      <c r="K221" s="21">
        <f t="shared" si="13"/>
        <v>3869427</v>
      </c>
      <c r="L221" s="15" t="s">
        <v>1292</v>
      </c>
      <c r="M221" s="15">
        <v>9871370061</v>
      </c>
      <c r="N221" s="50">
        <f t="shared" si="14"/>
        <v>1.2143755074766631E-3</v>
      </c>
      <c r="O221" s="1" t="str">
        <f>VLOOKUP(D221,[1]Sheet1!$B$6:$C$870,2,0)</f>
        <v>Tulip-507</v>
      </c>
    </row>
    <row r="222" spans="2:15" ht="22.2" customHeight="1" x14ac:dyDescent="0.25">
      <c r="B222" s="26">
        <f t="shared" si="15"/>
        <v>218</v>
      </c>
      <c r="C222" s="19" t="s">
        <v>194</v>
      </c>
      <c r="D222" s="20" t="s">
        <v>2913</v>
      </c>
      <c r="E222" s="15" t="s">
        <v>451</v>
      </c>
      <c r="F222" s="39">
        <v>1372238</v>
      </c>
      <c r="G222" s="21">
        <v>511600</v>
      </c>
      <c r="H222" s="21">
        <f t="shared" si="12"/>
        <v>1883838</v>
      </c>
      <c r="I222" s="21">
        <v>1372238</v>
      </c>
      <c r="J222" s="21">
        <v>412723</v>
      </c>
      <c r="K222" s="21">
        <f t="shared" si="13"/>
        <v>1784961</v>
      </c>
      <c r="L222" s="15" t="s">
        <v>1293</v>
      </c>
      <c r="M222" s="15">
        <v>9794421010</v>
      </c>
      <c r="N222" s="50">
        <f t="shared" si="14"/>
        <v>5.6018964053361183E-4</v>
      </c>
      <c r="O222" s="1" t="str">
        <f>VLOOKUP(D222,[1]Sheet1!$B$6:$C$870,2,0)</f>
        <v>Oakwood-405</v>
      </c>
    </row>
    <row r="223" spans="2:15" ht="22.2" customHeight="1" x14ac:dyDescent="0.25">
      <c r="B223" s="26">
        <f t="shared" si="15"/>
        <v>219</v>
      </c>
      <c r="C223" s="19" t="s">
        <v>606</v>
      </c>
      <c r="D223" s="20" t="s">
        <v>2914</v>
      </c>
      <c r="E223" s="15" t="s">
        <v>1065</v>
      </c>
      <c r="F223" s="39">
        <v>3800000</v>
      </c>
      <c r="G223" s="21">
        <v>3043331.51</v>
      </c>
      <c r="H223" s="21">
        <f t="shared" si="12"/>
        <v>6843331.5099999998</v>
      </c>
      <c r="I223" s="21">
        <v>3800000</v>
      </c>
      <c r="J223" s="21">
        <v>1735364.3835616438</v>
      </c>
      <c r="K223" s="21">
        <f t="shared" si="13"/>
        <v>5535364.3835616438</v>
      </c>
      <c r="L223" s="15" t="s">
        <v>1294</v>
      </c>
      <c r="M223" s="15">
        <v>9810137163</v>
      </c>
      <c r="N223" s="50">
        <f t="shared" si="14"/>
        <v>1.7372109442446949E-3</v>
      </c>
      <c r="O223" s="1" t="str">
        <f>VLOOKUP(D223,[1]Sheet1!$B$6:$C$870,2,0)</f>
        <v>Iris-504</v>
      </c>
    </row>
    <row r="224" spans="2:15" ht="22.2" customHeight="1" x14ac:dyDescent="0.25">
      <c r="B224" s="26">
        <f t="shared" si="15"/>
        <v>220</v>
      </c>
      <c r="C224" s="19" t="s">
        <v>607</v>
      </c>
      <c r="D224" s="20" t="s">
        <v>2915</v>
      </c>
      <c r="E224" s="15" t="s">
        <v>899</v>
      </c>
      <c r="F224" s="39">
        <v>3682653</v>
      </c>
      <c r="G224" s="21">
        <v>3711181</v>
      </c>
      <c r="H224" s="21">
        <f t="shared" si="12"/>
        <v>7393834</v>
      </c>
      <c r="I224" s="21">
        <v>3682653</v>
      </c>
      <c r="J224" s="21">
        <v>1851915.2267397263</v>
      </c>
      <c r="K224" s="21">
        <f t="shared" si="13"/>
        <v>5534568.226739726</v>
      </c>
      <c r="L224" s="15" t="s">
        <v>1295</v>
      </c>
      <c r="M224" s="15">
        <v>9810422450</v>
      </c>
      <c r="N224" s="50">
        <f t="shared" si="14"/>
        <v>1.7369610795115839E-3</v>
      </c>
      <c r="O224" s="1" t="str">
        <f>VLOOKUP(D224,[1]Sheet1!$B$6:$C$870,2,0)</f>
        <v>Beetel-1101</v>
      </c>
    </row>
    <row r="225" spans="2:15" ht="22.2" customHeight="1" x14ac:dyDescent="0.25">
      <c r="B225" s="26">
        <f t="shared" si="15"/>
        <v>221</v>
      </c>
      <c r="C225" s="19" t="s">
        <v>195</v>
      </c>
      <c r="D225" s="20" t="s">
        <v>2916</v>
      </c>
      <c r="E225" s="15" t="s">
        <v>900</v>
      </c>
      <c r="F225" s="39">
        <v>765897</v>
      </c>
      <c r="G225" s="21">
        <v>1069150</v>
      </c>
      <c r="H225" s="21">
        <f t="shared" si="12"/>
        <v>1835047</v>
      </c>
      <c r="I225" s="21">
        <v>765897</v>
      </c>
      <c r="J225" s="21">
        <v>471784</v>
      </c>
      <c r="K225" s="21">
        <f t="shared" si="13"/>
        <v>1237681</v>
      </c>
      <c r="L225" s="15" t="s">
        <v>1296</v>
      </c>
      <c r="M225" s="15">
        <v>9643094116</v>
      </c>
      <c r="N225" s="50">
        <f t="shared" si="14"/>
        <v>3.8843205789105824E-4</v>
      </c>
      <c r="O225" s="1" t="str">
        <f>VLOOKUP(D225,[1]Sheet1!$B$6:$C$870,2,0)</f>
        <v>Greenotel-601</v>
      </c>
    </row>
    <row r="226" spans="2:15" ht="22.2" customHeight="1" x14ac:dyDescent="0.25">
      <c r="B226" s="26">
        <f t="shared" si="15"/>
        <v>222</v>
      </c>
      <c r="C226" s="19" t="s">
        <v>608</v>
      </c>
      <c r="D226" s="20" t="s">
        <v>2917</v>
      </c>
      <c r="E226" s="15" t="s">
        <v>609</v>
      </c>
      <c r="F226" s="39">
        <v>2199302</v>
      </c>
      <c r="G226" s="21">
        <v>2177308</v>
      </c>
      <c r="H226" s="21">
        <f t="shared" si="12"/>
        <v>4376610</v>
      </c>
      <c r="I226" s="21">
        <v>2199302</v>
      </c>
      <c r="J226" s="21">
        <v>1263761.0283835616</v>
      </c>
      <c r="K226" s="21">
        <f t="shared" si="13"/>
        <v>3463063.0283835614</v>
      </c>
      <c r="L226" s="15" t="s">
        <v>1297</v>
      </c>
      <c r="M226" s="15">
        <v>9650500036</v>
      </c>
      <c r="N226" s="50">
        <f t="shared" si="14"/>
        <v>1.0868428122605639E-3</v>
      </c>
      <c r="O226" s="1" t="str">
        <f>VLOOKUP(D226,[1]Sheet1!$B$6:$C$870,2,0)</f>
        <v>Tulip-1105</v>
      </c>
    </row>
    <row r="227" spans="2:15" ht="22.2" customHeight="1" x14ac:dyDescent="0.25">
      <c r="B227" s="26">
        <f t="shared" si="15"/>
        <v>223</v>
      </c>
      <c r="C227" s="19" t="s">
        <v>196</v>
      </c>
      <c r="D227" s="20" t="s">
        <v>2918</v>
      </c>
      <c r="E227" s="15" t="s">
        <v>901</v>
      </c>
      <c r="F227" s="39">
        <v>1952437</v>
      </c>
      <c r="G227" s="21">
        <v>2193075</v>
      </c>
      <c r="H227" s="21">
        <f t="shared" si="12"/>
        <v>4145512</v>
      </c>
      <c r="I227" s="21">
        <v>1952437</v>
      </c>
      <c r="J227" s="21">
        <v>1035023</v>
      </c>
      <c r="K227" s="21">
        <f t="shared" si="13"/>
        <v>2987460</v>
      </c>
      <c r="L227" s="15" t="s">
        <v>1298</v>
      </c>
      <c r="M227" s="15" t="s">
        <v>1299</v>
      </c>
      <c r="N227" s="50">
        <f t="shared" si="14"/>
        <v>9.3758022920867399E-4</v>
      </c>
      <c r="O227" s="1" t="str">
        <f>VLOOKUP(D227,[1]Sheet1!$B$6:$C$870,2,0)</f>
        <v>Greenotel-502</v>
      </c>
    </row>
    <row r="228" spans="2:15" ht="22.2" customHeight="1" x14ac:dyDescent="0.25">
      <c r="B228" s="26">
        <f t="shared" si="15"/>
        <v>224</v>
      </c>
      <c r="C228" s="19" t="s">
        <v>610</v>
      </c>
      <c r="D228" s="20" t="s">
        <v>2919</v>
      </c>
      <c r="E228" s="15" t="s">
        <v>611</v>
      </c>
      <c r="F228" s="39">
        <v>1138524</v>
      </c>
      <c r="G228" s="21">
        <v>20213</v>
      </c>
      <c r="H228" s="21">
        <f t="shared" si="12"/>
        <v>1158737</v>
      </c>
      <c r="I228" s="21">
        <v>1138524</v>
      </c>
      <c r="J228" s="21">
        <v>289338.44602739724</v>
      </c>
      <c r="K228" s="21">
        <f t="shared" si="13"/>
        <v>1427862.4460273972</v>
      </c>
      <c r="L228" s="15" t="s">
        <v>1300</v>
      </c>
      <c r="M228" s="15">
        <v>8953972074</v>
      </c>
      <c r="N228" s="50">
        <f t="shared" si="14"/>
        <v>4.4811833444626035E-4</v>
      </c>
      <c r="O228" s="1" t="str">
        <f>VLOOKUP(D228,[1]Sheet1!$B$6:$C$870,2,0)</f>
        <v>Greenotel-Shop-LGF-4B</v>
      </c>
    </row>
    <row r="229" spans="2:15" ht="22.2" customHeight="1" x14ac:dyDescent="0.25">
      <c r="B229" s="26">
        <f t="shared" si="15"/>
        <v>225</v>
      </c>
      <c r="C229" s="19" t="s">
        <v>197</v>
      </c>
      <c r="D229" s="20" t="s">
        <v>2920</v>
      </c>
      <c r="E229" s="15" t="s">
        <v>902</v>
      </c>
      <c r="F229" s="39">
        <v>3917421</v>
      </c>
      <c r="G229" s="21">
        <v>4315399</v>
      </c>
      <c r="H229" s="21">
        <f t="shared" si="12"/>
        <v>8232820</v>
      </c>
      <c r="I229" s="21">
        <v>3917421</v>
      </c>
      <c r="J229" s="21">
        <v>2012920</v>
      </c>
      <c r="K229" s="21">
        <f t="shared" si="13"/>
        <v>5930341</v>
      </c>
      <c r="L229" s="15" t="s">
        <v>1301</v>
      </c>
      <c r="M229" s="15">
        <v>6005197278</v>
      </c>
      <c r="N229" s="50">
        <f t="shared" si="14"/>
        <v>1.861169847986449E-3</v>
      </c>
      <c r="O229" s="1" t="str">
        <f>VLOOKUP(D229,[1]Sheet1!$B$6:$C$870,2,0)</f>
        <v>Lotus-903</v>
      </c>
    </row>
    <row r="230" spans="2:15" ht="22.2" customHeight="1" x14ac:dyDescent="0.25">
      <c r="B230" s="26">
        <f t="shared" si="15"/>
        <v>226</v>
      </c>
      <c r="C230" s="19" t="s">
        <v>198</v>
      </c>
      <c r="D230" s="20" t="s">
        <v>2921</v>
      </c>
      <c r="E230" s="15" t="s">
        <v>903</v>
      </c>
      <c r="F230" s="39">
        <v>1333175</v>
      </c>
      <c r="G230" s="21">
        <v>1880325</v>
      </c>
      <c r="H230" s="21">
        <f t="shared" si="12"/>
        <v>3213500</v>
      </c>
      <c r="I230" s="21">
        <v>1333175</v>
      </c>
      <c r="J230" s="21">
        <v>792585</v>
      </c>
      <c r="K230" s="21">
        <f t="shared" si="13"/>
        <v>2125760</v>
      </c>
      <c r="L230" s="15" t="s">
        <v>1302</v>
      </c>
      <c r="M230" s="15">
        <v>9717181124</v>
      </c>
      <c r="N230" s="50">
        <f t="shared" si="14"/>
        <v>6.6714551761115821E-4</v>
      </c>
      <c r="O230" s="1" t="str">
        <f>VLOOKUP(D230,[1]Sheet1!$B$6:$C$870,2,0)</f>
        <v>Greenotel-614</v>
      </c>
    </row>
    <row r="231" spans="2:15" ht="22.2" customHeight="1" x14ac:dyDescent="0.25">
      <c r="B231" s="26">
        <f t="shared" si="15"/>
        <v>227</v>
      </c>
      <c r="C231" s="19" t="s">
        <v>199</v>
      </c>
      <c r="D231" s="20" t="s">
        <v>2922</v>
      </c>
      <c r="E231" s="15" t="s">
        <v>904</v>
      </c>
      <c r="F231" s="39">
        <v>3368263</v>
      </c>
      <c r="G231" s="21">
        <v>3317693</v>
      </c>
      <c r="H231" s="21">
        <f t="shared" si="12"/>
        <v>6685956</v>
      </c>
      <c r="I231" s="21">
        <v>3368263</v>
      </c>
      <c r="J231" s="21">
        <v>1827309</v>
      </c>
      <c r="K231" s="21">
        <f t="shared" si="13"/>
        <v>5195572</v>
      </c>
      <c r="L231" s="15" t="s">
        <v>1303</v>
      </c>
      <c r="M231" s="15">
        <v>9810376423</v>
      </c>
      <c r="N231" s="50">
        <f t="shared" si="14"/>
        <v>1.6305709822491913E-3</v>
      </c>
      <c r="O231" s="1" t="str">
        <f>VLOOKUP(D231,[1]Sheet1!$B$6:$C$870,2,0)</f>
        <v>Caspia-1002</v>
      </c>
    </row>
    <row r="232" spans="2:15" ht="22.2" customHeight="1" x14ac:dyDescent="0.25">
      <c r="B232" s="26">
        <f t="shared" si="15"/>
        <v>228</v>
      </c>
      <c r="C232" s="19" t="s">
        <v>200</v>
      </c>
      <c r="D232" s="20" t="s">
        <v>2923</v>
      </c>
      <c r="E232" s="15" t="s">
        <v>905</v>
      </c>
      <c r="F232" s="39">
        <v>2568014</v>
      </c>
      <c r="G232" s="21">
        <v>2759971</v>
      </c>
      <c r="H232" s="21">
        <f t="shared" si="12"/>
        <v>5327985</v>
      </c>
      <c r="I232" s="21">
        <v>2568014</v>
      </c>
      <c r="J232" s="21">
        <v>1322040</v>
      </c>
      <c r="K232" s="21">
        <f t="shared" si="13"/>
        <v>3890054</v>
      </c>
      <c r="L232" s="15" t="s">
        <v>1304</v>
      </c>
      <c r="M232" s="15">
        <v>9986454540</v>
      </c>
      <c r="N232" s="50">
        <f t="shared" si="14"/>
        <v>1.2208490560389493E-3</v>
      </c>
      <c r="O232" s="1" t="str">
        <f>VLOOKUP(D232,[1]Sheet1!$B$6:$C$870,2,0)</f>
        <v>Beetel-1108</v>
      </c>
    </row>
    <row r="233" spans="2:15" ht="22.2" customHeight="1" x14ac:dyDescent="0.25">
      <c r="B233" s="26">
        <f t="shared" si="15"/>
        <v>229</v>
      </c>
      <c r="C233" s="19" t="s">
        <v>612</v>
      </c>
      <c r="D233" s="20" t="s">
        <v>2924</v>
      </c>
      <c r="E233" s="15" t="s">
        <v>613</v>
      </c>
      <c r="F233" s="39">
        <v>3301500</v>
      </c>
      <c r="G233" s="21">
        <v>0</v>
      </c>
      <c r="H233" s="21">
        <f t="shared" si="12"/>
        <v>3301500</v>
      </c>
      <c r="I233" s="21">
        <v>3301500</v>
      </c>
      <c r="J233" s="21">
        <v>1101344.2191780822</v>
      </c>
      <c r="K233" s="21">
        <f t="shared" si="13"/>
        <v>4402844.2191780824</v>
      </c>
      <c r="L233" s="15" t="s">
        <v>1305</v>
      </c>
      <c r="M233" s="15">
        <v>8700674600</v>
      </c>
      <c r="N233" s="50">
        <f t="shared" si="14"/>
        <v>1.3817824145551979E-3</v>
      </c>
      <c r="O233" s="1" t="str">
        <f>VLOOKUP(D233,[1]Sheet1!$B$6:$C$870,2,0)</f>
        <v>Caspia-1403</v>
      </c>
    </row>
    <row r="234" spans="2:15" ht="22.2" customHeight="1" x14ac:dyDescent="0.25">
      <c r="B234" s="26">
        <f t="shared" si="15"/>
        <v>230</v>
      </c>
      <c r="C234" s="19" t="s">
        <v>201</v>
      </c>
      <c r="D234" s="20" t="s">
        <v>2925</v>
      </c>
      <c r="E234" s="15" t="s">
        <v>906</v>
      </c>
      <c r="F234" s="39">
        <v>1375681</v>
      </c>
      <c r="G234" s="21">
        <v>1860675</v>
      </c>
      <c r="H234" s="21">
        <f t="shared" si="12"/>
        <v>3236356</v>
      </c>
      <c r="I234" s="21">
        <v>1375681</v>
      </c>
      <c r="J234" s="21">
        <v>862566</v>
      </c>
      <c r="K234" s="21">
        <f t="shared" si="13"/>
        <v>2238247</v>
      </c>
      <c r="L234" s="15" t="s">
        <v>1308</v>
      </c>
      <c r="M234" s="15">
        <v>9810104247</v>
      </c>
      <c r="N234" s="50">
        <f t="shared" si="14"/>
        <v>7.0244827890101518E-4</v>
      </c>
      <c r="O234" s="1" t="str">
        <f>VLOOKUP(D234,[1]Sheet1!$B$6:$C$870,2,0)</f>
        <v>Greenotel-409</v>
      </c>
    </row>
    <row r="235" spans="2:15" ht="22.2" customHeight="1" x14ac:dyDescent="0.25">
      <c r="B235" s="26">
        <f t="shared" si="15"/>
        <v>231</v>
      </c>
      <c r="C235" s="19" t="s">
        <v>202</v>
      </c>
      <c r="D235" s="20" t="s">
        <v>2926</v>
      </c>
      <c r="E235" s="15" t="s">
        <v>452</v>
      </c>
      <c r="F235" s="39">
        <v>3584995</v>
      </c>
      <c r="G235" s="21">
        <v>2191808</v>
      </c>
      <c r="H235" s="21">
        <f t="shared" si="12"/>
        <v>5776803</v>
      </c>
      <c r="I235" s="21">
        <v>3584995</v>
      </c>
      <c r="J235" s="21">
        <v>1765833</v>
      </c>
      <c r="K235" s="21">
        <f t="shared" si="13"/>
        <v>5350828</v>
      </c>
      <c r="L235" s="15" t="s">
        <v>1306</v>
      </c>
      <c r="M235" s="15">
        <v>9999853562</v>
      </c>
      <c r="N235" s="50">
        <f t="shared" si="14"/>
        <v>1.6792963061249993E-3</v>
      </c>
      <c r="O235" s="1" t="str">
        <f>VLOOKUP(D235,[1]Sheet1!$B$6:$C$870,2,0)</f>
        <v>Beetel-1103</v>
      </c>
    </row>
    <row r="236" spans="2:15" ht="22.2" customHeight="1" x14ac:dyDescent="0.25">
      <c r="B236" s="26">
        <f t="shared" si="15"/>
        <v>232</v>
      </c>
      <c r="C236" s="19" t="s">
        <v>614</v>
      </c>
      <c r="D236" s="20" t="s">
        <v>2927</v>
      </c>
      <c r="E236" s="15" t="s">
        <v>1067</v>
      </c>
      <c r="F236" s="39">
        <v>3171528</v>
      </c>
      <c r="G236" s="21">
        <v>4313254</v>
      </c>
      <c r="H236" s="21">
        <f t="shared" si="12"/>
        <v>7484782</v>
      </c>
      <c r="I236" s="21">
        <v>3171528</v>
      </c>
      <c r="J236" s="21">
        <v>1681260.0666301372</v>
      </c>
      <c r="K236" s="21">
        <f t="shared" si="13"/>
        <v>4852788.0666301372</v>
      </c>
      <c r="L236" s="15" t="s">
        <v>1307</v>
      </c>
      <c r="M236" s="15">
        <v>9412975344</v>
      </c>
      <c r="N236" s="50">
        <f t="shared" si="14"/>
        <v>1.5229921564848406E-3</v>
      </c>
      <c r="O236" s="1" t="str">
        <f>VLOOKUP(D236,[1]Sheet1!$B$6:$C$870,2,0)</f>
        <v>Lotus-G03</v>
      </c>
    </row>
    <row r="237" spans="2:15" ht="22.2" customHeight="1" x14ac:dyDescent="0.25">
      <c r="B237" s="26">
        <f t="shared" si="15"/>
        <v>233</v>
      </c>
      <c r="C237" s="19" t="s">
        <v>203</v>
      </c>
      <c r="D237" s="20" t="s">
        <v>2928</v>
      </c>
      <c r="E237" s="15" t="s">
        <v>907</v>
      </c>
      <c r="F237" s="39">
        <v>1375681</v>
      </c>
      <c r="G237" s="21">
        <v>1876052</v>
      </c>
      <c r="H237" s="21">
        <f t="shared" si="12"/>
        <v>3251733</v>
      </c>
      <c r="I237" s="21">
        <v>1375681</v>
      </c>
      <c r="J237" s="21">
        <v>865141</v>
      </c>
      <c r="K237" s="21">
        <f t="shared" si="13"/>
        <v>2240822</v>
      </c>
      <c r="L237" s="15" t="s">
        <v>1308</v>
      </c>
      <c r="M237" s="15">
        <v>9711430939</v>
      </c>
      <c r="N237" s="50">
        <f t="shared" si="14"/>
        <v>7.0325641326606523E-4</v>
      </c>
      <c r="O237" s="1" t="str">
        <f>VLOOKUP(D237,[1]Sheet1!$B$6:$C$870,2,0)</f>
        <v>Greenotel-402</v>
      </c>
    </row>
    <row r="238" spans="2:15" ht="22.2" customHeight="1" x14ac:dyDescent="0.25">
      <c r="B238" s="26">
        <f t="shared" si="15"/>
        <v>234</v>
      </c>
      <c r="C238" s="19" t="s">
        <v>204</v>
      </c>
      <c r="D238" s="20" t="s">
        <v>2929</v>
      </c>
      <c r="E238" s="15" t="s">
        <v>908</v>
      </c>
      <c r="F238" s="39">
        <v>1488381</v>
      </c>
      <c r="G238" s="21">
        <v>2071105</v>
      </c>
      <c r="H238" s="21">
        <f t="shared" si="12"/>
        <v>3559486</v>
      </c>
      <c r="I238" s="21">
        <v>1488381</v>
      </c>
      <c r="J238" s="21">
        <v>857835</v>
      </c>
      <c r="K238" s="21">
        <f t="shared" si="13"/>
        <v>2346216</v>
      </c>
      <c r="L238" s="15" t="s">
        <v>1309</v>
      </c>
      <c r="M238" s="15">
        <v>9960909993</v>
      </c>
      <c r="N238" s="50">
        <f t="shared" si="14"/>
        <v>7.3633311744862129E-4</v>
      </c>
      <c r="O238" s="1" t="str">
        <f>VLOOKUP(D238,[1]Sheet1!$B$6:$C$870,2,0)</f>
        <v>Greenotel-913</v>
      </c>
    </row>
    <row r="239" spans="2:15" ht="22.2" customHeight="1" x14ac:dyDescent="0.25">
      <c r="B239" s="26">
        <f t="shared" si="15"/>
        <v>235</v>
      </c>
      <c r="C239" s="19" t="s">
        <v>615</v>
      </c>
      <c r="D239" s="20" t="s">
        <v>2930</v>
      </c>
      <c r="E239" s="15" t="s">
        <v>1066</v>
      </c>
      <c r="F239" s="39">
        <v>2023430</v>
      </c>
      <c r="G239" s="21">
        <v>2259146</v>
      </c>
      <c r="H239" s="21">
        <f t="shared" si="12"/>
        <v>4282576</v>
      </c>
      <c r="I239" s="21">
        <v>2023430</v>
      </c>
      <c r="J239" s="21">
        <v>1177022.6603835619</v>
      </c>
      <c r="K239" s="21">
        <f t="shared" si="13"/>
        <v>3200452.6603835616</v>
      </c>
      <c r="L239" s="15" t="s">
        <v>1310</v>
      </c>
      <c r="M239" s="15">
        <v>8851642100</v>
      </c>
      <c r="N239" s="50">
        <f t="shared" si="14"/>
        <v>1.0044255450763961E-3</v>
      </c>
      <c r="O239" s="1" t="str">
        <f>VLOOKUP(D239,[1]Sheet1!$B$6:$C$870,2,0)</f>
        <v>Caspia-207</v>
      </c>
    </row>
    <row r="240" spans="2:15" ht="22.2" customHeight="1" x14ac:dyDescent="0.25">
      <c r="B240" s="26">
        <f t="shared" si="15"/>
        <v>236</v>
      </c>
      <c r="C240" s="19" t="s">
        <v>205</v>
      </c>
      <c r="D240" s="20" t="s">
        <v>2931</v>
      </c>
      <c r="E240" s="15" t="s">
        <v>453</v>
      </c>
      <c r="F240" s="39">
        <v>2386679</v>
      </c>
      <c r="G240" s="21">
        <v>2191808</v>
      </c>
      <c r="H240" s="21">
        <f t="shared" si="12"/>
        <v>4578487</v>
      </c>
      <c r="I240" s="21">
        <v>2386679</v>
      </c>
      <c r="J240" s="21">
        <v>1418602</v>
      </c>
      <c r="K240" s="21">
        <f t="shared" si="13"/>
        <v>3805281</v>
      </c>
      <c r="L240" s="15" t="s">
        <v>1311</v>
      </c>
      <c r="M240" s="15">
        <v>9891929401</v>
      </c>
      <c r="N240" s="50">
        <f t="shared" si="14"/>
        <v>1.1942440173871489E-3</v>
      </c>
      <c r="O240" s="1" t="str">
        <f>VLOOKUP(D240,[1]Sheet1!$B$6:$C$870,2,0)</f>
        <v>Iris-807</v>
      </c>
    </row>
    <row r="241" spans="2:15" ht="22.2" customHeight="1" x14ac:dyDescent="0.25">
      <c r="B241" s="26">
        <f t="shared" si="15"/>
        <v>237</v>
      </c>
      <c r="C241" s="19" t="s">
        <v>206</v>
      </c>
      <c r="D241" s="20" t="s">
        <v>2932</v>
      </c>
      <c r="E241" s="15" t="s">
        <v>454</v>
      </c>
      <c r="F241" s="39">
        <v>3239780</v>
      </c>
      <c r="G241" s="21">
        <v>2191808</v>
      </c>
      <c r="H241" s="21">
        <f t="shared" si="12"/>
        <v>5431588</v>
      </c>
      <c r="I241" s="21">
        <v>3239780</v>
      </c>
      <c r="J241" s="21">
        <v>1845352</v>
      </c>
      <c r="K241" s="21">
        <f t="shared" si="13"/>
        <v>5085132</v>
      </c>
      <c r="L241" s="15" t="s">
        <v>1311</v>
      </c>
      <c r="M241" s="15">
        <v>9891929401</v>
      </c>
      <c r="N241" s="50">
        <f t="shared" si="14"/>
        <v>1.5959106485497255E-3</v>
      </c>
      <c r="O241" s="1" t="str">
        <f>VLOOKUP(D241,[1]Sheet1!$B$6:$C$870,2,0)</f>
        <v>Caspia-503</v>
      </c>
    </row>
    <row r="242" spans="2:15" ht="22.2" customHeight="1" x14ac:dyDescent="0.25">
      <c r="B242" s="26">
        <f t="shared" si="15"/>
        <v>238</v>
      </c>
      <c r="C242" s="19" t="s">
        <v>207</v>
      </c>
      <c r="D242" s="20" t="s">
        <v>2933</v>
      </c>
      <c r="E242" s="15" t="s">
        <v>455</v>
      </c>
      <c r="F242" s="39">
        <v>2643400</v>
      </c>
      <c r="G242" s="21">
        <v>3170342</v>
      </c>
      <c r="H242" s="21">
        <f t="shared" si="12"/>
        <v>5813742</v>
      </c>
      <c r="I242" s="21">
        <v>2643400</v>
      </c>
      <c r="J242" s="21">
        <v>1499477</v>
      </c>
      <c r="K242" s="21">
        <f t="shared" si="13"/>
        <v>4142877</v>
      </c>
      <c r="L242" s="15" t="s">
        <v>1312</v>
      </c>
      <c r="M242" s="15">
        <v>9654605035</v>
      </c>
      <c r="N242" s="50">
        <f t="shared" si="14"/>
        <v>1.3001946694661498E-3</v>
      </c>
      <c r="O242" s="1" t="str">
        <f>VLOOKUP(D242,[1]Sheet1!$B$6:$C$870,2,0)</f>
        <v>Iris-1308</v>
      </c>
    </row>
    <row r="243" spans="2:15" ht="22.2" customHeight="1" x14ac:dyDescent="0.25">
      <c r="B243" s="26">
        <f t="shared" si="15"/>
        <v>239</v>
      </c>
      <c r="C243" s="19" t="s">
        <v>208</v>
      </c>
      <c r="D243" s="20" t="s">
        <v>2934</v>
      </c>
      <c r="E243" s="15" t="s">
        <v>456</v>
      </c>
      <c r="F243" s="39">
        <v>3309683</v>
      </c>
      <c r="G243" s="21">
        <v>3441417</v>
      </c>
      <c r="H243" s="21">
        <f t="shared" si="12"/>
        <v>6751100</v>
      </c>
      <c r="I243" s="21">
        <v>3309683</v>
      </c>
      <c r="J243" s="21">
        <v>1717884</v>
      </c>
      <c r="K243" s="21">
        <f t="shared" si="13"/>
        <v>5027567</v>
      </c>
      <c r="L243" s="15" t="s">
        <v>1313</v>
      </c>
      <c r="M243" s="15">
        <v>9717254678</v>
      </c>
      <c r="N243" s="50">
        <f t="shared" si="14"/>
        <v>1.5778445302102675E-3</v>
      </c>
      <c r="O243" s="1" t="str">
        <f>VLOOKUP(D243,[1]Sheet1!$B$6:$C$870,2,0)</f>
        <v>Beetel-602</v>
      </c>
    </row>
    <row r="244" spans="2:15" ht="22.2" customHeight="1" x14ac:dyDescent="0.25">
      <c r="B244" s="26">
        <f t="shared" si="15"/>
        <v>240</v>
      </c>
      <c r="C244" s="19" t="s">
        <v>209</v>
      </c>
      <c r="D244" s="20" t="s">
        <v>2935</v>
      </c>
      <c r="E244" s="15" t="s">
        <v>909</v>
      </c>
      <c r="F244" s="39">
        <v>2482081</v>
      </c>
      <c r="G244" s="21">
        <v>2191808</v>
      </c>
      <c r="H244" s="21">
        <f t="shared" si="12"/>
        <v>4673889</v>
      </c>
      <c r="I244" s="21">
        <v>2482081</v>
      </c>
      <c r="J244" s="21">
        <v>1413995</v>
      </c>
      <c r="K244" s="21">
        <f t="shared" si="13"/>
        <v>3896076</v>
      </c>
      <c r="L244" s="15" t="s">
        <v>1314</v>
      </c>
      <c r="M244" s="15">
        <v>9711294194</v>
      </c>
      <c r="N244" s="50">
        <f t="shared" si="14"/>
        <v>1.2227389920181069E-3</v>
      </c>
      <c r="O244" s="1" t="str">
        <f>VLOOKUP(D244,[1]Sheet1!$B$6:$C$870,2,0)</f>
        <v>Tulip-1303</v>
      </c>
    </row>
    <row r="245" spans="2:15" ht="22.2" customHeight="1" x14ac:dyDescent="0.25">
      <c r="B245" s="26">
        <f t="shared" si="15"/>
        <v>241</v>
      </c>
      <c r="C245" s="19" t="s">
        <v>210</v>
      </c>
      <c r="D245" s="20" t="s">
        <v>2936</v>
      </c>
      <c r="E245" s="15" t="s">
        <v>453</v>
      </c>
      <c r="F245" s="39">
        <v>2386679</v>
      </c>
      <c r="G245" s="21">
        <v>2191808</v>
      </c>
      <c r="H245" s="21">
        <f t="shared" si="12"/>
        <v>4578487</v>
      </c>
      <c r="I245" s="21">
        <v>2386679</v>
      </c>
      <c r="J245" s="21">
        <v>1418602</v>
      </c>
      <c r="K245" s="21">
        <f t="shared" si="13"/>
        <v>3805281</v>
      </c>
      <c r="L245" s="15" t="s">
        <v>1311</v>
      </c>
      <c r="M245" s="15">
        <v>9891929401</v>
      </c>
      <c r="N245" s="50">
        <f t="shared" si="14"/>
        <v>1.1942440173871489E-3</v>
      </c>
      <c r="O245" s="1" t="str">
        <f>VLOOKUP(D245,[1]Sheet1!$B$6:$C$870,2,0)</f>
        <v>Iris-808</v>
      </c>
    </row>
    <row r="246" spans="2:15" ht="22.2" customHeight="1" x14ac:dyDescent="0.25">
      <c r="B246" s="26">
        <f t="shared" si="15"/>
        <v>242</v>
      </c>
      <c r="C246" s="19" t="s">
        <v>211</v>
      </c>
      <c r="D246" s="20" t="s">
        <v>2937</v>
      </c>
      <c r="E246" s="15" t="s">
        <v>457</v>
      </c>
      <c r="F246" s="39">
        <v>1932752</v>
      </c>
      <c r="G246" s="21">
        <v>1658625</v>
      </c>
      <c r="H246" s="21">
        <f t="shared" si="12"/>
        <v>3591377</v>
      </c>
      <c r="I246" s="21">
        <v>1932752</v>
      </c>
      <c r="J246" s="21">
        <v>946710</v>
      </c>
      <c r="K246" s="21">
        <f t="shared" si="13"/>
        <v>2879462</v>
      </c>
      <c r="L246" s="15" t="s">
        <v>1315</v>
      </c>
      <c r="M246" s="15">
        <v>9654504432</v>
      </c>
      <c r="N246" s="50">
        <f t="shared" si="14"/>
        <v>9.0368628934200522E-4</v>
      </c>
      <c r="O246" s="1" t="str">
        <f>VLOOKUP(D246,[1]Sheet1!$B$6:$C$870,2,0)</f>
        <v>Rosewood-307</v>
      </c>
    </row>
    <row r="247" spans="2:15" ht="22.2" customHeight="1" x14ac:dyDescent="0.25">
      <c r="B247" s="26">
        <f t="shared" si="15"/>
        <v>243</v>
      </c>
      <c r="C247" s="19" t="s">
        <v>616</v>
      </c>
      <c r="D247" s="20" t="s">
        <v>2938</v>
      </c>
      <c r="E247" s="15" t="s">
        <v>958</v>
      </c>
      <c r="F247" s="39">
        <v>3183901</v>
      </c>
      <c r="G247" s="21">
        <v>2375272.2000000002</v>
      </c>
      <c r="H247" s="21">
        <f t="shared" si="12"/>
        <v>5559173.2000000002</v>
      </c>
      <c r="I247" s="21">
        <v>3183901</v>
      </c>
      <c r="J247" s="21">
        <v>1902291.1414794521</v>
      </c>
      <c r="K247" s="21">
        <f t="shared" si="13"/>
        <v>5086192.1414794521</v>
      </c>
      <c r="L247" s="15" t="s">
        <v>1316</v>
      </c>
      <c r="M247" s="15" t="s">
        <v>1692</v>
      </c>
      <c r="N247" s="50">
        <f t="shared" si="14"/>
        <v>1.5962433618551082E-3</v>
      </c>
      <c r="O247" s="1" t="str">
        <f>VLOOKUP(D247,[1]Sheet1!$B$6:$C$870,2,0)</f>
        <v>Orchid-603</v>
      </c>
    </row>
    <row r="248" spans="2:15" ht="22.2" customHeight="1" x14ac:dyDescent="0.25">
      <c r="B248" s="26">
        <f t="shared" si="15"/>
        <v>244</v>
      </c>
      <c r="C248" s="19" t="s">
        <v>212</v>
      </c>
      <c r="D248" s="20" t="s">
        <v>2939</v>
      </c>
      <c r="E248" s="15" t="s">
        <v>910</v>
      </c>
      <c r="F248" s="39">
        <v>1932979</v>
      </c>
      <c r="G248" s="21">
        <v>2342541</v>
      </c>
      <c r="H248" s="21">
        <f t="shared" si="12"/>
        <v>4275520</v>
      </c>
      <c r="I248" s="21">
        <v>1932979</v>
      </c>
      <c r="J248" s="21">
        <v>1007774</v>
      </c>
      <c r="K248" s="21">
        <f t="shared" si="13"/>
        <v>2940753</v>
      </c>
      <c r="L248" s="15" t="s">
        <v>1317</v>
      </c>
      <c r="M248" s="15">
        <v>9717165557</v>
      </c>
      <c r="N248" s="50">
        <f t="shared" si="14"/>
        <v>9.2292177026172587E-4</v>
      </c>
      <c r="O248" s="1" t="str">
        <f>VLOOKUP(D248,[1]Sheet1!$B$6:$C$870,2,0)</f>
        <v>Beetel-1009</v>
      </c>
    </row>
    <row r="249" spans="2:15" ht="22.2" customHeight="1" x14ac:dyDescent="0.25">
      <c r="B249" s="26">
        <f t="shared" si="15"/>
        <v>245</v>
      </c>
      <c r="C249" s="19" t="s">
        <v>213</v>
      </c>
      <c r="D249" s="20" t="s">
        <v>2940</v>
      </c>
      <c r="E249" s="15" t="s">
        <v>911</v>
      </c>
      <c r="F249" s="39">
        <v>2496562</v>
      </c>
      <c r="G249" s="21">
        <v>3099294</v>
      </c>
      <c r="H249" s="21">
        <f t="shared" si="12"/>
        <v>5595856</v>
      </c>
      <c r="I249" s="21">
        <v>2496562</v>
      </c>
      <c r="J249" s="21">
        <v>1403503</v>
      </c>
      <c r="K249" s="21">
        <f t="shared" si="13"/>
        <v>3900065</v>
      </c>
      <c r="L249" s="15" t="s">
        <v>1318</v>
      </c>
      <c r="M249" s="15">
        <v>8506880242</v>
      </c>
      <c r="N249" s="50">
        <f t="shared" si="14"/>
        <v>1.2239908941471106E-3</v>
      </c>
      <c r="O249" s="1" t="str">
        <f>VLOOKUP(D249,[1]Sheet1!$B$6:$C$870,2,0)</f>
        <v>Tulip-907</v>
      </c>
    </row>
    <row r="250" spans="2:15" ht="22.2" customHeight="1" x14ac:dyDescent="0.25">
      <c r="B250" s="26">
        <f t="shared" si="15"/>
        <v>246</v>
      </c>
      <c r="C250" s="19" t="s">
        <v>214</v>
      </c>
      <c r="D250" s="20" t="s">
        <v>2941</v>
      </c>
      <c r="E250" s="15" t="s">
        <v>458</v>
      </c>
      <c r="F250" s="39">
        <v>3424315</v>
      </c>
      <c r="G250" s="21">
        <v>3451710</v>
      </c>
      <c r="H250" s="21">
        <f t="shared" si="12"/>
        <v>6876025</v>
      </c>
      <c r="I250" s="21">
        <v>3424315</v>
      </c>
      <c r="J250" s="21">
        <v>1737165</v>
      </c>
      <c r="K250" s="21">
        <f t="shared" si="13"/>
        <v>5161480</v>
      </c>
      <c r="L250" s="15" t="s">
        <v>1319</v>
      </c>
      <c r="M250" s="15">
        <v>9837071443</v>
      </c>
      <c r="N250" s="50">
        <f t="shared" si="14"/>
        <v>1.6198715970945172E-3</v>
      </c>
      <c r="O250" s="1" t="str">
        <f>VLOOKUP(D250,[1]Sheet1!$B$6:$C$870,2,0)</f>
        <v>Tulip-1209</v>
      </c>
    </row>
    <row r="251" spans="2:15" ht="22.2" customHeight="1" x14ac:dyDescent="0.25">
      <c r="B251" s="26">
        <f t="shared" si="15"/>
        <v>247</v>
      </c>
      <c r="C251" s="19" t="s">
        <v>215</v>
      </c>
      <c r="D251" s="20" t="s">
        <v>2942</v>
      </c>
      <c r="E251" s="15" t="s">
        <v>912</v>
      </c>
      <c r="F251" s="39">
        <v>1488709</v>
      </c>
      <c r="G251" s="21">
        <v>2082071.7</v>
      </c>
      <c r="H251" s="21">
        <f t="shared" si="12"/>
        <v>3570780.7</v>
      </c>
      <c r="I251" s="21">
        <v>1488709</v>
      </c>
      <c r="J251" s="21">
        <v>921153</v>
      </c>
      <c r="K251" s="21">
        <f t="shared" si="13"/>
        <v>2409862</v>
      </c>
      <c r="L251" s="15" t="s">
        <v>1320</v>
      </c>
      <c r="M251" s="15">
        <v>9871074058</v>
      </c>
      <c r="N251" s="50">
        <f t="shared" si="14"/>
        <v>7.5630768824395088E-4</v>
      </c>
      <c r="O251" s="1" t="str">
        <f>VLOOKUP(D251,[1]Sheet1!$B$6:$C$870,2,0)</f>
        <v>Greenotel-201</v>
      </c>
    </row>
    <row r="252" spans="2:15" ht="22.2" customHeight="1" x14ac:dyDescent="0.25">
      <c r="B252" s="26">
        <f t="shared" si="15"/>
        <v>248</v>
      </c>
      <c r="C252" s="19" t="s">
        <v>216</v>
      </c>
      <c r="D252" s="20" t="s">
        <v>2943</v>
      </c>
      <c r="E252" s="15" t="s">
        <v>459</v>
      </c>
      <c r="F252" s="39">
        <v>3345816</v>
      </c>
      <c r="G252" s="21">
        <v>4223809</v>
      </c>
      <c r="H252" s="21">
        <f t="shared" si="12"/>
        <v>7569625</v>
      </c>
      <c r="I252" s="21">
        <v>3345816</v>
      </c>
      <c r="J252" s="21">
        <v>1837127</v>
      </c>
      <c r="K252" s="21">
        <f t="shared" si="13"/>
        <v>5182943</v>
      </c>
      <c r="L252" s="15" t="s">
        <v>1321</v>
      </c>
      <c r="M252" s="15">
        <v>7454914345</v>
      </c>
      <c r="N252" s="50">
        <f t="shared" si="14"/>
        <v>1.6266075147166798E-3</v>
      </c>
      <c r="O252" s="1" t="str">
        <f>VLOOKUP(D252,[1]Sheet1!$B$6:$C$870,2,0)</f>
        <v>Orchid-204</v>
      </c>
    </row>
    <row r="253" spans="2:15" ht="22.2" customHeight="1" x14ac:dyDescent="0.25">
      <c r="B253" s="26">
        <f t="shared" si="15"/>
        <v>249</v>
      </c>
      <c r="C253" s="19" t="s">
        <v>217</v>
      </c>
      <c r="D253" s="20" t="s">
        <v>2944</v>
      </c>
      <c r="E253" s="15" t="s">
        <v>913</v>
      </c>
      <c r="F253" s="39">
        <v>2808873</v>
      </c>
      <c r="G253" s="21">
        <v>2951394</v>
      </c>
      <c r="H253" s="21">
        <f t="shared" si="12"/>
        <v>5760267</v>
      </c>
      <c r="I253" s="21">
        <v>2808873</v>
      </c>
      <c r="J253" s="21">
        <v>1501053</v>
      </c>
      <c r="K253" s="21">
        <f t="shared" si="13"/>
        <v>4309926</v>
      </c>
      <c r="L253" s="15" t="s">
        <v>1322</v>
      </c>
      <c r="M253" s="15">
        <v>9716541250</v>
      </c>
      <c r="N253" s="50">
        <f t="shared" si="14"/>
        <v>1.3526210918145929E-3</v>
      </c>
      <c r="O253" s="1" t="str">
        <f>VLOOKUP(D253,[1]Sheet1!$B$6:$C$870,2,0)</f>
        <v>Lotus-707</v>
      </c>
    </row>
    <row r="254" spans="2:15" ht="22.2" customHeight="1" x14ac:dyDescent="0.25">
      <c r="B254" s="26">
        <f t="shared" si="15"/>
        <v>250</v>
      </c>
      <c r="C254" s="19" t="s">
        <v>218</v>
      </c>
      <c r="D254" s="20" t="s">
        <v>2945</v>
      </c>
      <c r="E254" s="15" t="s">
        <v>412</v>
      </c>
      <c r="F254" s="39">
        <v>2253831</v>
      </c>
      <c r="G254" s="21">
        <v>3173667</v>
      </c>
      <c r="H254" s="21">
        <f t="shared" si="12"/>
        <v>5427498</v>
      </c>
      <c r="I254" s="21">
        <v>2253831</v>
      </c>
      <c r="J254" s="21">
        <v>1294455</v>
      </c>
      <c r="K254" s="21">
        <f t="shared" si="13"/>
        <v>3548286</v>
      </c>
      <c r="L254" s="15" t="s">
        <v>1204</v>
      </c>
      <c r="M254" s="15">
        <v>9711195564</v>
      </c>
      <c r="N254" s="50">
        <f t="shared" si="14"/>
        <v>1.1135890693692732E-3</v>
      </c>
      <c r="O254" s="1" t="str">
        <f>VLOOKUP(D254,[1]Sheet1!$B$6:$C$870,2,0)</f>
        <v>Tulip-1103</v>
      </c>
    </row>
    <row r="255" spans="2:15" ht="22.2" customHeight="1" x14ac:dyDescent="0.25">
      <c r="B255" s="26">
        <f t="shared" si="15"/>
        <v>251</v>
      </c>
      <c r="C255" s="19" t="s">
        <v>219</v>
      </c>
      <c r="D255" s="20" t="s">
        <v>2946</v>
      </c>
      <c r="E255" s="15" t="s">
        <v>460</v>
      </c>
      <c r="F255" s="39">
        <v>3599336</v>
      </c>
      <c r="G255" s="21">
        <v>3128776</v>
      </c>
      <c r="H255" s="21">
        <f t="shared" si="12"/>
        <v>6728112</v>
      </c>
      <c r="I255" s="21">
        <v>3599336</v>
      </c>
      <c r="J255" s="21">
        <v>1725734</v>
      </c>
      <c r="K255" s="21">
        <f t="shared" si="13"/>
        <v>5325070</v>
      </c>
      <c r="L255" s="15" t="s">
        <v>1323</v>
      </c>
      <c r="M255" s="15" t="s">
        <v>1693</v>
      </c>
      <c r="N255" s="50">
        <f t="shared" si="14"/>
        <v>1.6712124517657921E-3</v>
      </c>
      <c r="O255" s="1" t="str">
        <f>VLOOKUP(D255,[1]Sheet1!$B$6:$C$870,2,0)</f>
        <v>Tulip-309</v>
      </c>
    </row>
    <row r="256" spans="2:15" ht="22.2" customHeight="1" x14ac:dyDescent="0.25">
      <c r="B256" s="26">
        <f t="shared" si="15"/>
        <v>252</v>
      </c>
      <c r="C256" s="19" t="s">
        <v>220</v>
      </c>
      <c r="D256" s="20" t="s">
        <v>2947</v>
      </c>
      <c r="E256" s="15" t="s">
        <v>461</v>
      </c>
      <c r="F256" s="39">
        <v>3078323</v>
      </c>
      <c r="G256" s="21">
        <v>4133218</v>
      </c>
      <c r="H256" s="21">
        <f t="shared" si="12"/>
        <v>7211541</v>
      </c>
      <c r="I256" s="21">
        <v>3078323</v>
      </c>
      <c r="J256" s="21">
        <v>1791855</v>
      </c>
      <c r="K256" s="21">
        <f t="shared" si="13"/>
        <v>4870178</v>
      </c>
      <c r="L256" s="15" t="s">
        <v>1324</v>
      </c>
      <c r="M256" s="15">
        <v>9911307474</v>
      </c>
      <c r="N256" s="50">
        <f t="shared" si="14"/>
        <v>1.5284497886254684E-3</v>
      </c>
      <c r="O256" s="1" t="str">
        <f>VLOOKUP(D256,[1]Sheet1!$B$6:$C$870,2,0)</f>
        <v>Iris-304</v>
      </c>
    </row>
    <row r="257" spans="2:15" ht="22.2" customHeight="1" x14ac:dyDescent="0.25">
      <c r="B257" s="26">
        <f t="shared" si="15"/>
        <v>253</v>
      </c>
      <c r="C257" s="19" t="s">
        <v>221</v>
      </c>
      <c r="D257" s="20" t="s">
        <v>2948</v>
      </c>
      <c r="E257" s="15" t="s">
        <v>914</v>
      </c>
      <c r="F257" s="39">
        <v>3365440</v>
      </c>
      <c r="G257" s="21">
        <v>4301862</v>
      </c>
      <c r="H257" s="21">
        <f t="shared" si="12"/>
        <v>7667302</v>
      </c>
      <c r="I257" s="21">
        <v>3365440</v>
      </c>
      <c r="J257" s="21">
        <v>1947916</v>
      </c>
      <c r="K257" s="21">
        <f t="shared" si="13"/>
        <v>5313356</v>
      </c>
      <c r="L257" s="15" t="s">
        <v>1325</v>
      </c>
      <c r="M257" s="15">
        <v>9871117261</v>
      </c>
      <c r="N257" s="50">
        <f t="shared" si="14"/>
        <v>1.6675361465416385E-3</v>
      </c>
      <c r="O257" s="1" t="str">
        <f>VLOOKUP(D257,[1]Sheet1!$B$6:$C$870,2,0)</f>
        <v>Iris-201</v>
      </c>
    </row>
    <row r="258" spans="2:15" ht="22.2" customHeight="1" x14ac:dyDescent="0.25">
      <c r="B258" s="26">
        <f t="shared" si="15"/>
        <v>254</v>
      </c>
      <c r="C258" s="19" t="s">
        <v>222</v>
      </c>
      <c r="D258" s="20" t="s">
        <v>2949</v>
      </c>
      <c r="E258" s="15" t="s">
        <v>462</v>
      </c>
      <c r="F258" s="39">
        <v>2864455</v>
      </c>
      <c r="G258" s="21">
        <v>2996626</v>
      </c>
      <c r="H258" s="21">
        <f t="shared" si="12"/>
        <v>5861081</v>
      </c>
      <c r="I258" s="21">
        <v>2864455</v>
      </c>
      <c r="J258" s="21">
        <v>1293958</v>
      </c>
      <c r="K258" s="21">
        <f t="shared" si="13"/>
        <v>4158413</v>
      </c>
      <c r="L258" s="15" t="s">
        <v>1326</v>
      </c>
      <c r="M258" s="15">
        <v>7982937074</v>
      </c>
      <c r="N258" s="50">
        <f t="shared" si="14"/>
        <v>1.3050704657750496E-3</v>
      </c>
      <c r="O258" s="1" t="str">
        <f>VLOOKUP(D258,[1]Sheet1!$B$6:$C$870,2,0)</f>
        <v>Rosewood-707</v>
      </c>
    </row>
    <row r="259" spans="2:15" ht="22.2" customHeight="1" x14ac:dyDescent="0.25">
      <c r="B259" s="26">
        <f t="shared" si="15"/>
        <v>255</v>
      </c>
      <c r="C259" s="19" t="s">
        <v>223</v>
      </c>
      <c r="D259" s="20" t="s">
        <v>2950</v>
      </c>
      <c r="E259" s="15" t="s">
        <v>463</v>
      </c>
      <c r="F259" s="39">
        <v>2659207</v>
      </c>
      <c r="G259" s="21">
        <v>2836090</v>
      </c>
      <c r="H259" s="21">
        <f t="shared" si="12"/>
        <v>5495297</v>
      </c>
      <c r="I259" s="21">
        <v>2659207</v>
      </c>
      <c r="J259" s="21">
        <v>1363230</v>
      </c>
      <c r="K259" s="21">
        <f t="shared" si="13"/>
        <v>4022437</v>
      </c>
      <c r="L259" s="15" t="s">
        <v>1327</v>
      </c>
      <c r="M259" s="15">
        <v>9654788297</v>
      </c>
      <c r="N259" s="50">
        <f t="shared" si="14"/>
        <v>1.2623959498829947E-3</v>
      </c>
      <c r="O259" s="1" t="str">
        <f>VLOOKUP(D259,[1]Sheet1!$B$6:$C$870,2,0)</f>
        <v>Beetel-110</v>
      </c>
    </row>
    <row r="260" spans="2:15" ht="22.2" customHeight="1" x14ac:dyDescent="0.25">
      <c r="B260" s="26">
        <f t="shared" si="15"/>
        <v>256</v>
      </c>
      <c r="C260" s="19" t="s">
        <v>224</v>
      </c>
      <c r="D260" s="20" t="s">
        <v>2951</v>
      </c>
      <c r="E260" s="15" t="s">
        <v>464</v>
      </c>
      <c r="F260" s="39">
        <v>3574646</v>
      </c>
      <c r="G260" s="21">
        <v>3471617.85</v>
      </c>
      <c r="H260" s="21">
        <f t="shared" si="12"/>
        <v>7046263.8499999996</v>
      </c>
      <c r="I260" s="21">
        <v>3574646</v>
      </c>
      <c r="J260" s="21">
        <v>1915365</v>
      </c>
      <c r="K260" s="21">
        <f t="shared" si="13"/>
        <v>5490011</v>
      </c>
      <c r="L260" s="15" t="s">
        <v>1328</v>
      </c>
      <c r="M260" s="15">
        <v>9711694481</v>
      </c>
      <c r="N260" s="50">
        <f t="shared" si="14"/>
        <v>1.7229773023699536E-3</v>
      </c>
      <c r="O260" s="1" t="str">
        <f>VLOOKUP(D260,[1]Sheet1!$B$6:$C$870,2,0)</f>
        <v>Caspia-1104</v>
      </c>
    </row>
    <row r="261" spans="2:15" ht="22.2" customHeight="1" x14ac:dyDescent="0.25">
      <c r="B261" s="26">
        <f t="shared" si="15"/>
        <v>257</v>
      </c>
      <c r="C261" s="19" t="s">
        <v>225</v>
      </c>
      <c r="D261" s="20" t="s">
        <v>2952</v>
      </c>
      <c r="E261" s="15" t="s">
        <v>465</v>
      </c>
      <c r="F261" s="39">
        <v>3404280</v>
      </c>
      <c r="G261" s="21">
        <v>3760837</v>
      </c>
      <c r="H261" s="21">
        <f t="shared" ref="H261:H324" si="16">F261+G261</f>
        <v>7165117</v>
      </c>
      <c r="I261" s="21">
        <v>3404280</v>
      </c>
      <c r="J261" s="21">
        <v>1728812</v>
      </c>
      <c r="K261" s="21">
        <f t="shared" ref="K261:K324" si="17">I261+J261</f>
        <v>5133092</v>
      </c>
      <c r="L261" s="15" t="s">
        <v>1329</v>
      </c>
      <c r="M261" s="15">
        <v>9873920078</v>
      </c>
      <c r="N261" s="50">
        <f t="shared" ref="N261:N324" si="18">K261/$K$904</f>
        <v>1.6109623472478998E-3</v>
      </c>
      <c r="O261" s="1" t="str">
        <f>VLOOKUP(D261,[1]Sheet1!$B$6:$C$870,2,0)</f>
        <v>Caspia-504</v>
      </c>
    </row>
    <row r="262" spans="2:15" ht="22.2" customHeight="1" x14ac:dyDescent="0.25">
      <c r="B262" s="26">
        <f t="shared" si="15"/>
        <v>258</v>
      </c>
      <c r="C262" s="19" t="s">
        <v>226</v>
      </c>
      <c r="D262" s="20" t="s">
        <v>2953</v>
      </c>
      <c r="E262" s="15" t="s">
        <v>915</v>
      </c>
      <c r="F262" s="39">
        <v>2290201</v>
      </c>
      <c r="G262" s="21">
        <v>754449</v>
      </c>
      <c r="H262" s="21">
        <f t="shared" si="16"/>
        <v>3044650</v>
      </c>
      <c r="I262" s="21">
        <v>2290201</v>
      </c>
      <c r="J262" s="21">
        <v>1294155</v>
      </c>
      <c r="K262" s="21">
        <f t="shared" si="17"/>
        <v>3584356</v>
      </c>
      <c r="L262" s="15" t="s">
        <v>1330</v>
      </c>
      <c r="M262" s="15">
        <v>8851242042</v>
      </c>
      <c r="N262" s="50">
        <f t="shared" si="18"/>
        <v>1.124909227251741E-3</v>
      </c>
      <c r="O262" s="1" t="str">
        <f>VLOOKUP(D262,[1]Sheet1!$B$6:$C$870,2,0)</f>
        <v>Caspia-706</v>
      </c>
    </row>
    <row r="263" spans="2:15" ht="22.2" customHeight="1" x14ac:dyDescent="0.25">
      <c r="B263" s="26">
        <f t="shared" ref="B263:B326" si="19">+B262+1</f>
        <v>259</v>
      </c>
      <c r="C263" s="19" t="s">
        <v>227</v>
      </c>
      <c r="D263" s="20" t="s">
        <v>2954</v>
      </c>
      <c r="E263" s="15" t="s">
        <v>466</v>
      </c>
      <c r="F263" s="39">
        <v>2215585</v>
      </c>
      <c r="G263" s="21">
        <v>2506806</v>
      </c>
      <c r="H263" s="21">
        <f t="shared" si="16"/>
        <v>4722391</v>
      </c>
      <c r="I263" s="21">
        <v>2215225</v>
      </c>
      <c r="J263" s="21">
        <v>1230752</v>
      </c>
      <c r="K263" s="21">
        <f t="shared" si="17"/>
        <v>3445977</v>
      </c>
      <c r="L263" s="15" t="s">
        <v>1331</v>
      </c>
      <c r="M263" s="15">
        <v>9899944331</v>
      </c>
      <c r="N263" s="50">
        <f t="shared" si="18"/>
        <v>1.0814805572318354E-3</v>
      </c>
      <c r="O263" s="1" t="str">
        <f>VLOOKUP(D263,[1]Sheet1!$B$6:$C$870,2,0)</f>
        <v>Beetel-106</v>
      </c>
    </row>
    <row r="264" spans="2:15" ht="22.2" customHeight="1" x14ac:dyDescent="0.25">
      <c r="B264" s="26">
        <f t="shared" si="19"/>
        <v>260</v>
      </c>
      <c r="C264" s="19" t="s">
        <v>228</v>
      </c>
      <c r="D264" s="20" t="s">
        <v>2955</v>
      </c>
      <c r="E264" s="15" t="s">
        <v>916</v>
      </c>
      <c r="F264" s="39">
        <v>2947145</v>
      </c>
      <c r="G264" s="21">
        <v>3966776</v>
      </c>
      <c r="H264" s="21">
        <f t="shared" si="16"/>
        <v>6913921</v>
      </c>
      <c r="I264" s="21">
        <v>2947145</v>
      </c>
      <c r="J264" s="21">
        <v>1692370</v>
      </c>
      <c r="K264" s="21">
        <f t="shared" si="17"/>
        <v>4639515</v>
      </c>
      <c r="L264" s="15" t="s">
        <v>1332</v>
      </c>
      <c r="M264" s="15">
        <v>9810105692</v>
      </c>
      <c r="N264" s="50">
        <f t="shared" si="18"/>
        <v>1.4560588383165235E-3</v>
      </c>
      <c r="O264" s="1" t="str">
        <f>VLOOKUP(D264,[1]Sheet1!$B$6:$C$870,2,0)</f>
        <v>Tulip-1010</v>
      </c>
    </row>
    <row r="265" spans="2:15" ht="22.2" customHeight="1" x14ac:dyDescent="0.25">
      <c r="B265" s="26">
        <f t="shared" si="19"/>
        <v>261</v>
      </c>
      <c r="C265" s="19" t="s">
        <v>229</v>
      </c>
      <c r="D265" s="20" t="s">
        <v>2956</v>
      </c>
      <c r="E265" s="15" t="s">
        <v>917</v>
      </c>
      <c r="F265" s="39">
        <v>3361822</v>
      </c>
      <c r="G265" s="21">
        <v>3430716</v>
      </c>
      <c r="H265" s="21">
        <f t="shared" si="16"/>
        <v>6792538</v>
      </c>
      <c r="I265" s="21">
        <v>3361822</v>
      </c>
      <c r="J265" s="21">
        <v>1724260</v>
      </c>
      <c r="K265" s="21">
        <f t="shared" si="17"/>
        <v>5086082</v>
      </c>
      <c r="L265" s="15" t="s">
        <v>1694</v>
      </c>
      <c r="M265" s="15">
        <v>8800446624</v>
      </c>
      <c r="N265" s="50">
        <f t="shared" si="18"/>
        <v>1.596208795208676E-3</v>
      </c>
      <c r="O265" s="1" t="str">
        <f>VLOOKUP(D265,[1]Sheet1!$B$6:$C$870,2,0)</f>
        <v>Lotus-1106</v>
      </c>
    </row>
    <row r="266" spans="2:15" ht="22.2" customHeight="1" x14ac:dyDescent="0.25">
      <c r="B266" s="26">
        <f t="shared" si="19"/>
        <v>262</v>
      </c>
      <c r="C266" s="19" t="s">
        <v>617</v>
      </c>
      <c r="D266" s="20" t="s">
        <v>2957</v>
      </c>
      <c r="E266" s="15" t="s">
        <v>618</v>
      </c>
      <c r="F266" s="39">
        <v>2554626</v>
      </c>
      <c r="G266" s="21">
        <v>3241925</v>
      </c>
      <c r="H266" s="21">
        <f t="shared" si="16"/>
        <v>5796551</v>
      </c>
      <c r="I266" s="21">
        <v>2554626</v>
      </c>
      <c r="J266" s="21">
        <v>1428421.4174246576</v>
      </c>
      <c r="K266" s="21">
        <f t="shared" si="17"/>
        <v>3983047.4174246574</v>
      </c>
      <c r="L266" s="15" t="s">
        <v>1333</v>
      </c>
      <c r="M266" s="15">
        <v>8130763669</v>
      </c>
      <c r="N266" s="50">
        <f t="shared" si="18"/>
        <v>1.2500339788911073E-3</v>
      </c>
      <c r="O266" s="1" t="str">
        <f>VLOOKUP(D266,[1]Sheet1!$B$6:$C$870,2,0)</f>
        <v>Tulip-707</v>
      </c>
    </row>
    <row r="267" spans="2:15" ht="22.2" customHeight="1" x14ac:dyDescent="0.25">
      <c r="B267" s="26">
        <f t="shared" si="19"/>
        <v>263</v>
      </c>
      <c r="C267" s="19" t="s">
        <v>230</v>
      </c>
      <c r="D267" s="20" t="s">
        <v>2958</v>
      </c>
      <c r="E267" s="15" t="s">
        <v>467</v>
      </c>
      <c r="F267" s="39">
        <v>3046464</v>
      </c>
      <c r="G267" s="21">
        <v>3311214</v>
      </c>
      <c r="H267" s="21">
        <f t="shared" si="16"/>
        <v>6357678</v>
      </c>
      <c r="I267" s="21">
        <v>3046464</v>
      </c>
      <c r="J267" s="21">
        <v>1564357</v>
      </c>
      <c r="K267" s="21">
        <f t="shared" si="17"/>
        <v>4610821</v>
      </c>
      <c r="L267" s="15" t="s">
        <v>1334</v>
      </c>
      <c r="M267" s="15">
        <v>9311006303</v>
      </c>
      <c r="N267" s="50">
        <f t="shared" si="18"/>
        <v>1.447053553861865E-3</v>
      </c>
      <c r="O267" s="1" t="str">
        <f>VLOOKUP(D267,[1]Sheet1!$B$6:$C$870,2,0)</f>
        <v>Tulip-1208</v>
      </c>
    </row>
    <row r="268" spans="2:15" ht="22.2" customHeight="1" x14ac:dyDescent="0.25">
      <c r="B268" s="26">
        <f t="shared" si="19"/>
        <v>264</v>
      </c>
      <c r="C268" s="19" t="s">
        <v>231</v>
      </c>
      <c r="D268" s="20" t="s">
        <v>2959</v>
      </c>
      <c r="E268" s="15" t="s">
        <v>918</v>
      </c>
      <c r="F268" s="39">
        <v>2986068</v>
      </c>
      <c r="G268" s="21">
        <v>4066290</v>
      </c>
      <c r="H268" s="21">
        <f t="shared" si="16"/>
        <v>7052358</v>
      </c>
      <c r="I268" s="21">
        <v>2986068</v>
      </c>
      <c r="J268" s="21">
        <v>1641006</v>
      </c>
      <c r="K268" s="21">
        <f t="shared" si="17"/>
        <v>4627074</v>
      </c>
      <c r="L268" s="15" t="s">
        <v>1335</v>
      </c>
      <c r="M268" s="15">
        <v>9810118534</v>
      </c>
      <c r="N268" s="50">
        <f t="shared" si="18"/>
        <v>1.4521543724386255E-3</v>
      </c>
      <c r="O268" s="1" t="str">
        <f>VLOOKUP(D268,[1]Sheet1!$B$6:$C$870,2,0)</f>
        <v>Tulip-109</v>
      </c>
    </row>
    <row r="269" spans="2:15" ht="22.2" customHeight="1" x14ac:dyDescent="0.25">
      <c r="B269" s="26">
        <f t="shared" si="19"/>
        <v>265</v>
      </c>
      <c r="C269" s="19" t="s">
        <v>685</v>
      </c>
      <c r="D269" s="20" t="s">
        <v>2960</v>
      </c>
      <c r="E269" s="15" t="s">
        <v>959</v>
      </c>
      <c r="F269" s="39">
        <v>2554890</v>
      </c>
      <c r="G269" s="21">
        <v>2939873</v>
      </c>
      <c r="H269" s="21">
        <f t="shared" si="16"/>
        <v>5494763</v>
      </c>
      <c r="I269" s="21">
        <v>2554890</v>
      </c>
      <c r="J269" s="21">
        <v>1334969.2414246576</v>
      </c>
      <c r="K269" s="21">
        <f t="shared" si="17"/>
        <v>3889859.2414246574</v>
      </c>
      <c r="L269" s="15" t="s">
        <v>1695</v>
      </c>
      <c r="M269" s="15">
        <v>9958111063</v>
      </c>
      <c r="N269" s="50">
        <f t="shared" si="18"/>
        <v>1.2207879332825908E-3</v>
      </c>
      <c r="O269" s="1" t="str">
        <f>VLOOKUP(D269,[1]Sheet1!$B$6:$C$870,2,0)</f>
        <v>Beetel-1110</v>
      </c>
    </row>
    <row r="270" spans="2:15" ht="22.2" customHeight="1" x14ac:dyDescent="0.25">
      <c r="B270" s="26">
        <f t="shared" si="19"/>
        <v>266</v>
      </c>
      <c r="C270" s="19" t="s">
        <v>232</v>
      </c>
      <c r="D270" s="20" t="s">
        <v>2961</v>
      </c>
      <c r="E270" s="15" t="s">
        <v>919</v>
      </c>
      <c r="F270" s="39">
        <v>3292505</v>
      </c>
      <c r="G270" s="21">
        <v>4058773</v>
      </c>
      <c r="H270" s="21">
        <f t="shared" si="16"/>
        <v>7351278</v>
      </c>
      <c r="I270" s="21">
        <v>3292505</v>
      </c>
      <c r="J270" s="21">
        <v>1744556</v>
      </c>
      <c r="K270" s="21">
        <f t="shared" si="17"/>
        <v>5037061</v>
      </c>
      <c r="L270" s="15" t="s">
        <v>1336</v>
      </c>
      <c r="M270" s="15">
        <v>9560223923</v>
      </c>
      <c r="N270" s="50">
        <f t="shared" si="18"/>
        <v>1.5808241137682422E-3</v>
      </c>
      <c r="O270" s="1" t="str">
        <f>VLOOKUP(D270,[1]Sheet1!$B$6:$C$870,2,0)</f>
        <v>Lotus-502</v>
      </c>
    </row>
    <row r="271" spans="2:15" ht="22.2" customHeight="1" x14ac:dyDescent="0.25">
      <c r="B271" s="26">
        <f t="shared" si="19"/>
        <v>267</v>
      </c>
      <c r="C271" s="19" t="s">
        <v>233</v>
      </c>
      <c r="D271" s="20" t="s">
        <v>2962</v>
      </c>
      <c r="E271" s="15" t="s">
        <v>468</v>
      </c>
      <c r="F271" s="39">
        <v>2797672</v>
      </c>
      <c r="G271" s="21">
        <v>4023128.98</v>
      </c>
      <c r="H271" s="21">
        <f t="shared" si="16"/>
        <v>6820800.9800000004</v>
      </c>
      <c r="I271" s="21">
        <v>2797672</v>
      </c>
      <c r="J271" s="21">
        <v>1547423</v>
      </c>
      <c r="K271" s="21">
        <f t="shared" si="17"/>
        <v>4345095</v>
      </c>
      <c r="L271" s="15" t="s">
        <v>1337</v>
      </c>
      <c r="M271" s="15">
        <v>7838594954</v>
      </c>
      <c r="N271" s="50">
        <f t="shared" si="18"/>
        <v>1.3636584811289401E-3</v>
      </c>
      <c r="O271" s="1" t="str">
        <f>VLOOKUP(D271,[1]Sheet1!$B$6:$C$870,2,0)</f>
        <v>Tulip-310</v>
      </c>
    </row>
    <row r="272" spans="2:15" ht="22.2" customHeight="1" x14ac:dyDescent="0.25">
      <c r="B272" s="26">
        <f t="shared" si="19"/>
        <v>268</v>
      </c>
      <c r="C272" s="19" t="s">
        <v>234</v>
      </c>
      <c r="D272" s="20" t="s">
        <v>2963</v>
      </c>
      <c r="E272" s="15" t="s">
        <v>920</v>
      </c>
      <c r="F272" s="39">
        <v>3630892</v>
      </c>
      <c r="G272" s="21">
        <v>1912336</v>
      </c>
      <c r="H272" s="21">
        <f t="shared" si="16"/>
        <v>5543228</v>
      </c>
      <c r="I272" s="21">
        <v>3630892</v>
      </c>
      <c r="J272" s="21">
        <v>1555364</v>
      </c>
      <c r="K272" s="21">
        <f t="shared" si="17"/>
        <v>5186256</v>
      </c>
      <c r="L272" s="15" t="s">
        <v>1338</v>
      </c>
      <c r="M272" s="15">
        <v>9650894676</v>
      </c>
      <c r="N272" s="50">
        <f t="shared" si="18"/>
        <v>1.6276472619599462E-3</v>
      </c>
      <c r="O272" s="1" t="str">
        <f>VLOOKUP(D272,[1]Sheet1!$B$6:$C$870,2,0)</f>
        <v>Caspia-401</v>
      </c>
    </row>
    <row r="273" spans="2:15" ht="22.2" customHeight="1" x14ac:dyDescent="0.25">
      <c r="B273" s="26">
        <f t="shared" si="19"/>
        <v>269</v>
      </c>
      <c r="C273" s="19" t="s">
        <v>619</v>
      </c>
      <c r="D273" s="20" t="s">
        <v>2964</v>
      </c>
      <c r="E273" s="15" t="s">
        <v>620</v>
      </c>
      <c r="F273" s="39">
        <v>2424597</v>
      </c>
      <c r="G273" s="21">
        <v>2919082</v>
      </c>
      <c r="H273" s="21">
        <f t="shared" si="16"/>
        <v>5343679</v>
      </c>
      <c r="I273" s="21">
        <v>2424597</v>
      </c>
      <c r="J273" s="21">
        <v>1376072.3484931507</v>
      </c>
      <c r="K273" s="21">
        <f t="shared" si="17"/>
        <v>3800669.3484931504</v>
      </c>
      <c r="L273" s="15" t="s">
        <v>1339</v>
      </c>
      <c r="M273" s="15">
        <v>8319619132</v>
      </c>
      <c r="N273" s="50">
        <f t="shared" si="18"/>
        <v>1.1927967031881898E-3</v>
      </c>
      <c r="O273" s="1" t="str">
        <f>VLOOKUP(D273,[1]Sheet1!$B$6:$C$870,2,0)</f>
        <v>Caspia-208</v>
      </c>
    </row>
    <row r="274" spans="2:15" ht="22.2" customHeight="1" x14ac:dyDescent="0.25">
      <c r="B274" s="26">
        <f t="shared" si="19"/>
        <v>270</v>
      </c>
      <c r="C274" s="19" t="s">
        <v>621</v>
      </c>
      <c r="D274" s="20" t="s">
        <v>2965</v>
      </c>
      <c r="E274" s="15" t="s">
        <v>622</v>
      </c>
      <c r="F274" s="39">
        <v>1169925</v>
      </c>
      <c r="G274" s="21">
        <v>1593034</v>
      </c>
      <c r="H274" s="21">
        <f t="shared" si="16"/>
        <v>2762959</v>
      </c>
      <c r="I274" s="21">
        <v>1169925</v>
      </c>
      <c r="J274" s="21">
        <v>693602.74893150677</v>
      </c>
      <c r="K274" s="21">
        <f t="shared" si="17"/>
        <v>1863527.7489315066</v>
      </c>
      <c r="L274" s="15" t="s">
        <v>1340</v>
      </c>
      <c r="M274" s="15">
        <v>9811100969</v>
      </c>
      <c r="N274" s="50">
        <f t="shared" si="18"/>
        <v>5.8484691811101276E-4</v>
      </c>
      <c r="O274" s="1" t="str">
        <f>VLOOKUP(D274,[1]Sheet1!$B$6:$C$870,2,0)</f>
        <v>Greenotel-1006</v>
      </c>
    </row>
    <row r="275" spans="2:15" ht="22.2" customHeight="1" x14ac:dyDescent="0.25">
      <c r="B275" s="26">
        <f t="shared" si="19"/>
        <v>271</v>
      </c>
      <c r="C275" s="19" t="s">
        <v>235</v>
      </c>
      <c r="D275" s="20" t="s">
        <v>2966</v>
      </c>
      <c r="E275" s="15" t="s">
        <v>921</v>
      </c>
      <c r="F275" s="39">
        <v>1318054</v>
      </c>
      <c r="G275" s="21">
        <v>1895638</v>
      </c>
      <c r="H275" s="21">
        <f t="shared" si="16"/>
        <v>3213692</v>
      </c>
      <c r="I275" s="21">
        <v>1318054</v>
      </c>
      <c r="J275" s="21">
        <v>779318</v>
      </c>
      <c r="K275" s="21">
        <f t="shared" si="17"/>
        <v>2097372</v>
      </c>
      <c r="L275" s="15" t="s">
        <v>1341</v>
      </c>
      <c r="M275" s="15">
        <v>9999235548</v>
      </c>
      <c r="N275" s="50">
        <f t="shared" si="18"/>
        <v>6.5823626776454077E-4</v>
      </c>
      <c r="O275" s="1" t="str">
        <f>VLOOKUP(D275,[1]Sheet1!$B$6:$C$870,2,0)</f>
        <v>Greenotel-506</v>
      </c>
    </row>
    <row r="276" spans="2:15" ht="22.2" customHeight="1" x14ac:dyDescent="0.25">
      <c r="B276" s="26">
        <f t="shared" si="19"/>
        <v>272</v>
      </c>
      <c r="C276" s="19" t="s">
        <v>236</v>
      </c>
      <c r="D276" s="20" t="s">
        <v>2967</v>
      </c>
      <c r="E276" s="15" t="s">
        <v>469</v>
      </c>
      <c r="F276" s="39">
        <v>1189955</v>
      </c>
      <c r="G276" s="21">
        <v>1909144</v>
      </c>
      <c r="H276" s="21">
        <f t="shared" si="16"/>
        <v>3099099</v>
      </c>
      <c r="I276" s="21">
        <v>1189955</v>
      </c>
      <c r="J276" s="21">
        <v>745972</v>
      </c>
      <c r="K276" s="21">
        <f t="shared" si="17"/>
        <v>1935927</v>
      </c>
      <c r="L276" s="15" t="s">
        <v>1342</v>
      </c>
      <c r="M276" s="15">
        <v>9560784786</v>
      </c>
      <c r="N276" s="50">
        <f t="shared" si="18"/>
        <v>6.0756859686531722E-4</v>
      </c>
      <c r="O276" s="1" t="str">
        <f>VLOOKUP(D276,[1]Sheet1!$B$6:$C$870,2,0)</f>
        <v>Greenotel-116</v>
      </c>
    </row>
    <row r="277" spans="2:15" ht="22.2" customHeight="1" x14ac:dyDescent="0.25">
      <c r="B277" s="26">
        <f t="shared" si="19"/>
        <v>273</v>
      </c>
      <c r="C277" s="19" t="s">
        <v>623</v>
      </c>
      <c r="D277" s="20" t="s">
        <v>2968</v>
      </c>
      <c r="E277" s="15" t="s">
        <v>960</v>
      </c>
      <c r="F277" s="39">
        <v>1322032</v>
      </c>
      <c r="G277" s="21">
        <v>1297837</v>
      </c>
      <c r="H277" s="21">
        <f t="shared" si="16"/>
        <v>2619869</v>
      </c>
      <c r="I277" s="21">
        <v>1322032</v>
      </c>
      <c r="J277" s="21">
        <v>816045.77972602739</v>
      </c>
      <c r="K277" s="21">
        <f t="shared" si="17"/>
        <v>2138077.7797260275</v>
      </c>
      <c r="L277" s="15" t="s">
        <v>1343</v>
      </c>
      <c r="M277" s="15">
        <v>9818443023</v>
      </c>
      <c r="N277" s="50">
        <f t="shared" si="18"/>
        <v>6.7101131221221431E-4</v>
      </c>
      <c r="O277" s="1" t="str">
        <f>VLOOKUP(D277,[1]Sheet1!$B$6:$C$870,2,0)</f>
        <v>Greenotel-316</v>
      </c>
    </row>
    <row r="278" spans="2:15" ht="22.2" customHeight="1" x14ac:dyDescent="0.25">
      <c r="B278" s="26">
        <f t="shared" si="19"/>
        <v>274</v>
      </c>
      <c r="C278" s="19" t="s">
        <v>624</v>
      </c>
      <c r="D278" s="20" t="s">
        <v>2969</v>
      </c>
      <c r="E278" s="15" t="s">
        <v>625</v>
      </c>
      <c r="F278" s="39">
        <v>2436146</v>
      </c>
      <c r="G278" s="21">
        <v>2880125</v>
      </c>
      <c r="H278" s="21">
        <f t="shared" si="16"/>
        <v>5316271</v>
      </c>
      <c r="I278" s="21">
        <v>2436146</v>
      </c>
      <c r="J278" s="21">
        <v>1314410.8556712328</v>
      </c>
      <c r="K278" s="21">
        <f t="shared" si="17"/>
        <v>3750556.8556712326</v>
      </c>
      <c r="L278" s="15" t="s">
        <v>1696</v>
      </c>
      <c r="M278" s="15">
        <v>9999102529</v>
      </c>
      <c r="N278" s="50">
        <f t="shared" si="18"/>
        <v>1.1770694691813105E-3</v>
      </c>
      <c r="O278" s="1" t="str">
        <f>VLOOKUP(D278,[1]Sheet1!$B$6:$C$870,2,0)</f>
        <v>Tulip-1206</v>
      </c>
    </row>
    <row r="279" spans="2:15" ht="22.2" customHeight="1" x14ac:dyDescent="0.25">
      <c r="B279" s="26">
        <f t="shared" si="19"/>
        <v>275</v>
      </c>
      <c r="C279" s="19" t="s">
        <v>237</v>
      </c>
      <c r="D279" s="20" t="s">
        <v>2970</v>
      </c>
      <c r="E279" s="15" t="s">
        <v>922</v>
      </c>
      <c r="F279" s="39">
        <v>2436147</v>
      </c>
      <c r="G279" s="21">
        <v>2811247</v>
      </c>
      <c r="H279" s="21">
        <f t="shared" si="16"/>
        <v>5247394</v>
      </c>
      <c r="I279" s="21">
        <v>2436147</v>
      </c>
      <c r="J279" s="21">
        <v>1375866.9727123287</v>
      </c>
      <c r="K279" s="21">
        <f t="shared" si="17"/>
        <v>3812013.9727123287</v>
      </c>
      <c r="L279" s="15" t="s">
        <v>1344</v>
      </c>
      <c r="M279" s="15">
        <v>9814129990</v>
      </c>
      <c r="N279" s="50">
        <f t="shared" si="18"/>
        <v>1.1963570840387129E-3</v>
      </c>
      <c r="O279" s="1" t="str">
        <f>VLOOKUP(D279,[1]Sheet1!$B$6:$C$870,2,0)</f>
        <v>Iris-1207</v>
      </c>
    </row>
    <row r="280" spans="2:15" ht="22.2" customHeight="1" x14ac:dyDescent="0.25">
      <c r="B280" s="26">
        <f t="shared" si="19"/>
        <v>276</v>
      </c>
      <c r="C280" s="19" t="s">
        <v>626</v>
      </c>
      <c r="D280" s="20" t="s">
        <v>2971</v>
      </c>
      <c r="E280" s="15" t="s">
        <v>330</v>
      </c>
      <c r="F280" s="39">
        <v>2436146</v>
      </c>
      <c r="G280" s="21">
        <v>2660672</v>
      </c>
      <c r="H280" s="21">
        <f t="shared" si="16"/>
        <v>5096818</v>
      </c>
      <c r="I280" s="21">
        <v>2436146</v>
      </c>
      <c r="J280" s="21">
        <v>1352539.6782465754</v>
      </c>
      <c r="K280" s="21">
        <f t="shared" si="17"/>
        <v>3788685.6782465754</v>
      </c>
      <c r="L280" s="15" t="s">
        <v>1697</v>
      </c>
      <c r="M280" s="15" t="s">
        <v>1895</v>
      </c>
      <c r="N280" s="50">
        <f t="shared" si="18"/>
        <v>1.1890357650345259E-3</v>
      </c>
      <c r="O280" s="1" t="str">
        <f>VLOOKUP(D280,[1]Sheet1!$B$6:$C$870,2,0)</f>
        <v>Caspia-G07</v>
      </c>
    </row>
    <row r="281" spans="2:15" ht="22.2" customHeight="1" x14ac:dyDescent="0.25">
      <c r="B281" s="26">
        <f t="shared" si="19"/>
        <v>277</v>
      </c>
      <c r="C281" s="19" t="s">
        <v>238</v>
      </c>
      <c r="D281" s="20" t="s">
        <v>2972</v>
      </c>
      <c r="E281" s="15" t="s">
        <v>470</v>
      </c>
      <c r="F281" s="39">
        <v>2055409</v>
      </c>
      <c r="G281" s="21">
        <v>2311068</v>
      </c>
      <c r="H281" s="21">
        <f t="shared" si="16"/>
        <v>4366477</v>
      </c>
      <c r="I281" s="21">
        <v>2055409</v>
      </c>
      <c r="J281" s="21">
        <v>1161340</v>
      </c>
      <c r="K281" s="21">
        <f t="shared" si="17"/>
        <v>3216749</v>
      </c>
      <c r="L281" s="15" t="s">
        <v>1345</v>
      </c>
      <c r="M281" s="15">
        <v>9999814303</v>
      </c>
      <c r="N281" s="50">
        <f t="shared" si="18"/>
        <v>1.0095399652971999E-3</v>
      </c>
      <c r="O281" s="1" t="str">
        <f>VLOOKUP(D281,[1]Sheet1!$B$6:$C$870,2,0)</f>
        <v>Caspia-1007</v>
      </c>
    </row>
    <row r="282" spans="2:15" ht="22.2" customHeight="1" x14ac:dyDescent="0.25">
      <c r="B282" s="26">
        <f t="shared" si="19"/>
        <v>278</v>
      </c>
      <c r="C282" s="19" t="s">
        <v>239</v>
      </c>
      <c r="D282" s="20" t="s">
        <v>2973</v>
      </c>
      <c r="E282" s="15" t="s">
        <v>471</v>
      </c>
      <c r="F282" s="39">
        <v>2591197</v>
      </c>
      <c r="G282" s="21">
        <v>3094102</v>
      </c>
      <c r="H282" s="21">
        <f t="shared" si="16"/>
        <v>5685299</v>
      </c>
      <c r="I282" s="21">
        <v>2591197</v>
      </c>
      <c r="J282" s="21">
        <v>1455001</v>
      </c>
      <c r="K282" s="21">
        <f t="shared" si="17"/>
        <v>4046198</v>
      </c>
      <c r="L282" s="15" t="s">
        <v>1346</v>
      </c>
      <c r="M282" s="15">
        <v>9971022066</v>
      </c>
      <c r="N282" s="50">
        <f t="shared" si="18"/>
        <v>1.2698530685812291E-3</v>
      </c>
      <c r="O282" s="1" t="str">
        <f>VLOOKUP(D282,[1]Sheet1!$B$6:$C$870,2,0)</f>
        <v>Caspia-1006</v>
      </c>
    </row>
    <row r="283" spans="2:15" ht="22.2" customHeight="1" x14ac:dyDescent="0.25">
      <c r="B283" s="26">
        <f t="shared" si="19"/>
        <v>279</v>
      </c>
      <c r="C283" s="19" t="s">
        <v>240</v>
      </c>
      <c r="D283" s="20" t="s">
        <v>2974</v>
      </c>
      <c r="E283" s="15" t="s">
        <v>923</v>
      </c>
      <c r="F283" s="39">
        <v>249125</v>
      </c>
      <c r="G283" s="21">
        <v>423512</v>
      </c>
      <c r="H283" s="21">
        <f t="shared" si="16"/>
        <v>672637</v>
      </c>
      <c r="I283" s="21">
        <v>249125</v>
      </c>
      <c r="J283" s="21">
        <v>140165</v>
      </c>
      <c r="K283" s="21">
        <f t="shared" si="17"/>
        <v>389290</v>
      </c>
      <c r="L283" s="15" t="s">
        <v>1274</v>
      </c>
      <c r="M283" s="15" t="s">
        <v>1275</v>
      </c>
      <c r="N283" s="50">
        <f t="shared" si="18"/>
        <v>1.2217422406614472E-4</v>
      </c>
      <c r="O283" s="1" t="str">
        <f>VLOOKUP(D283,[1]Sheet1!$B$6:$C$870,2,0)</f>
        <v>Caspia-1003</v>
      </c>
    </row>
    <row r="284" spans="2:15" ht="22.2" customHeight="1" x14ac:dyDescent="0.25">
      <c r="B284" s="26">
        <f t="shared" si="19"/>
        <v>280</v>
      </c>
      <c r="C284" s="19" t="s">
        <v>241</v>
      </c>
      <c r="D284" s="20" t="s">
        <v>2975</v>
      </c>
      <c r="E284" s="15" t="s">
        <v>924</v>
      </c>
      <c r="F284" s="39">
        <v>249125</v>
      </c>
      <c r="G284" s="21">
        <v>423512</v>
      </c>
      <c r="H284" s="21">
        <f t="shared" si="16"/>
        <v>672637</v>
      </c>
      <c r="I284" s="21">
        <v>249125</v>
      </c>
      <c r="J284" s="21">
        <v>140165</v>
      </c>
      <c r="K284" s="21">
        <f t="shared" si="17"/>
        <v>389290</v>
      </c>
      <c r="L284" s="15" t="s">
        <v>1274</v>
      </c>
      <c r="M284" s="15" t="s">
        <v>1347</v>
      </c>
      <c r="N284" s="50">
        <f t="shared" si="18"/>
        <v>1.2217422406614472E-4</v>
      </c>
      <c r="O284" s="1" t="str">
        <f>VLOOKUP(D284,[1]Sheet1!$B$6:$C$870,2,0)</f>
        <v>Caspia-1101</v>
      </c>
    </row>
    <row r="285" spans="2:15" ht="22.2" customHeight="1" x14ac:dyDescent="0.25">
      <c r="B285" s="26">
        <f t="shared" si="19"/>
        <v>281</v>
      </c>
      <c r="C285" s="19" t="s">
        <v>242</v>
      </c>
      <c r="D285" s="20" t="s">
        <v>2976</v>
      </c>
      <c r="E285" s="15" t="s">
        <v>925</v>
      </c>
      <c r="F285" s="39">
        <v>249125</v>
      </c>
      <c r="G285" s="21">
        <v>423512</v>
      </c>
      <c r="H285" s="21">
        <f t="shared" si="16"/>
        <v>672637</v>
      </c>
      <c r="I285" s="21">
        <v>249125</v>
      </c>
      <c r="J285" s="21">
        <v>140165</v>
      </c>
      <c r="K285" s="21">
        <f t="shared" si="17"/>
        <v>389290</v>
      </c>
      <c r="L285" s="15" t="s">
        <v>1274</v>
      </c>
      <c r="M285" s="15" t="s">
        <v>1347</v>
      </c>
      <c r="N285" s="50">
        <f t="shared" si="18"/>
        <v>1.2217422406614472E-4</v>
      </c>
      <c r="O285" s="1" t="str">
        <f>VLOOKUP(D285,[1]Sheet1!$B$6:$C$870,2,0)</f>
        <v>Caspia-1102</v>
      </c>
    </row>
    <row r="286" spans="2:15" ht="22.2" customHeight="1" x14ac:dyDescent="0.25">
      <c r="B286" s="26">
        <f t="shared" si="19"/>
        <v>282</v>
      </c>
      <c r="C286" s="19" t="s">
        <v>243</v>
      </c>
      <c r="D286" s="20" t="s">
        <v>2977</v>
      </c>
      <c r="E286" s="15" t="s">
        <v>1690</v>
      </c>
      <c r="F286" s="39">
        <v>249125</v>
      </c>
      <c r="G286" s="21">
        <v>423512</v>
      </c>
      <c r="H286" s="21">
        <f t="shared" si="16"/>
        <v>672637</v>
      </c>
      <c r="I286" s="21">
        <v>249125</v>
      </c>
      <c r="J286" s="21">
        <v>140165</v>
      </c>
      <c r="K286" s="21">
        <f t="shared" si="17"/>
        <v>389290</v>
      </c>
      <c r="L286" s="15" t="s">
        <v>1274</v>
      </c>
      <c r="M286" s="15" t="s">
        <v>1275</v>
      </c>
      <c r="N286" s="50">
        <f t="shared" si="18"/>
        <v>1.2217422406614472E-4</v>
      </c>
      <c r="O286" s="1" t="str">
        <f>VLOOKUP(D286,[1]Sheet1!$B$6:$C$870,2,0)</f>
        <v>Caspia-1103</v>
      </c>
    </row>
    <row r="287" spans="2:15" ht="22.2" customHeight="1" x14ac:dyDescent="0.25">
      <c r="B287" s="26">
        <f t="shared" si="19"/>
        <v>283</v>
      </c>
      <c r="C287" s="19" t="s">
        <v>244</v>
      </c>
      <c r="D287" s="20" t="s">
        <v>2978</v>
      </c>
      <c r="E287" s="15" t="s">
        <v>472</v>
      </c>
      <c r="F287" s="39">
        <v>2562608</v>
      </c>
      <c r="G287" s="21">
        <v>3159380</v>
      </c>
      <c r="H287" s="21">
        <f t="shared" si="16"/>
        <v>5721988</v>
      </c>
      <c r="I287" s="21">
        <v>2427940</v>
      </c>
      <c r="J287" s="21">
        <v>1381348.5444383561</v>
      </c>
      <c r="K287" s="21">
        <f t="shared" si="17"/>
        <v>3809288.5444383561</v>
      </c>
      <c r="L287" s="15" t="s">
        <v>1348</v>
      </c>
      <c r="M287" s="15" t="s">
        <v>1349</v>
      </c>
      <c r="N287" s="50">
        <f t="shared" si="18"/>
        <v>1.1955017394765085E-3</v>
      </c>
      <c r="O287" s="1" t="str">
        <f>VLOOKUP(D287,[1]Sheet1!$B$6:$C$870,2,0)</f>
        <v>Iris-208</v>
      </c>
    </row>
    <row r="288" spans="2:15" ht="22.2" customHeight="1" x14ac:dyDescent="0.25">
      <c r="B288" s="26">
        <f t="shared" si="19"/>
        <v>284</v>
      </c>
      <c r="C288" s="19" t="s">
        <v>627</v>
      </c>
      <c r="D288" s="20" t="s">
        <v>2979</v>
      </c>
      <c r="E288" s="15" t="s">
        <v>1698</v>
      </c>
      <c r="F288" s="39">
        <v>249125</v>
      </c>
      <c r="G288" s="21">
        <v>423512</v>
      </c>
      <c r="H288" s="21">
        <f t="shared" si="16"/>
        <v>672637</v>
      </c>
      <c r="I288" s="21">
        <v>249125</v>
      </c>
      <c r="J288" s="21">
        <v>140165</v>
      </c>
      <c r="K288" s="21">
        <f t="shared" si="17"/>
        <v>389290</v>
      </c>
      <c r="L288" s="15" t="s">
        <v>1274</v>
      </c>
      <c r="M288" s="15" t="s">
        <v>1275</v>
      </c>
      <c r="N288" s="50">
        <f t="shared" si="18"/>
        <v>1.2217422406614472E-4</v>
      </c>
      <c r="O288" s="1" t="str">
        <f>VLOOKUP(D288,[1]Sheet1!$B$6:$C$870,2,0)</f>
        <v>Lotus-406</v>
      </c>
    </row>
    <row r="289" spans="2:15" ht="22.2" customHeight="1" x14ac:dyDescent="0.25">
      <c r="B289" s="26">
        <f t="shared" si="19"/>
        <v>285</v>
      </c>
      <c r="C289" s="19" t="s">
        <v>245</v>
      </c>
      <c r="D289" s="20" t="s">
        <v>2980</v>
      </c>
      <c r="E289" s="15" t="s">
        <v>926</v>
      </c>
      <c r="F289" s="39">
        <v>2493874</v>
      </c>
      <c r="G289" s="21">
        <v>3064800</v>
      </c>
      <c r="H289" s="21">
        <f t="shared" si="16"/>
        <v>5558674</v>
      </c>
      <c r="I289" s="21">
        <v>2493874</v>
      </c>
      <c r="J289" s="21">
        <v>1423169</v>
      </c>
      <c r="K289" s="21">
        <f t="shared" si="17"/>
        <v>3917043</v>
      </c>
      <c r="L289" s="15" t="s">
        <v>1350</v>
      </c>
      <c r="M289" s="15">
        <v>9999891940</v>
      </c>
      <c r="N289" s="50">
        <f t="shared" si="18"/>
        <v>1.2293192457004385E-3</v>
      </c>
      <c r="O289" s="1" t="str">
        <f>VLOOKUP(D289,[1]Sheet1!$B$6:$C$870,2,0)</f>
        <v>Iris-1008</v>
      </c>
    </row>
    <row r="290" spans="2:15" ht="22.2" customHeight="1" x14ac:dyDescent="0.25">
      <c r="B290" s="26">
        <f t="shared" si="19"/>
        <v>286</v>
      </c>
      <c r="C290" s="19" t="s">
        <v>338</v>
      </c>
      <c r="D290" s="20" t="s">
        <v>2981</v>
      </c>
      <c r="E290" s="15" t="s">
        <v>1504</v>
      </c>
      <c r="F290" s="39">
        <v>3147133</v>
      </c>
      <c r="G290" s="21">
        <v>3298450</v>
      </c>
      <c r="H290" s="21">
        <f t="shared" si="16"/>
        <v>6445583</v>
      </c>
      <c r="I290" s="21">
        <v>3147133</v>
      </c>
      <c r="J290" s="21">
        <v>1742236</v>
      </c>
      <c r="K290" s="21">
        <f t="shared" si="17"/>
        <v>4889369</v>
      </c>
      <c r="L290" s="15" t="s">
        <v>1505</v>
      </c>
      <c r="M290" s="15">
        <v>7060079323</v>
      </c>
      <c r="N290" s="50">
        <f t="shared" si="18"/>
        <v>1.5344726649748567E-3</v>
      </c>
      <c r="O290" s="1" t="str">
        <f>VLOOKUP(D290,[1]Sheet1!$B$6:$C$870,2,0)</f>
        <v>Caspia-403</v>
      </c>
    </row>
    <row r="291" spans="2:15" ht="22.2" customHeight="1" x14ac:dyDescent="0.25">
      <c r="B291" s="26">
        <f t="shared" si="19"/>
        <v>287</v>
      </c>
      <c r="C291" s="19" t="s">
        <v>630</v>
      </c>
      <c r="D291" s="20" t="s">
        <v>2982</v>
      </c>
      <c r="E291" s="15" t="s">
        <v>631</v>
      </c>
      <c r="F291" s="39">
        <v>2645988</v>
      </c>
      <c r="G291" s="21">
        <v>2851578</v>
      </c>
      <c r="H291" s="21">
        <f t="shared" si="16"/>
        <v>5497566</v>
      </c>
      <c r="I291" s="21">
        <v>2645988</v>
      </c>
      <c r="J291" s="21">
        <v>1456046</v>
      </c>
      <c r="K291" s="21">
        <f t="shared" si="17"/>
        <v>4102034</v>
      </c>
      <c r="L291" s="15" t="s">
        <v>1351</v>
      </c>
      <c r="M291" s="15">
        <v>9711990550</v>
      </c>
      <c r="N291" s="50">
        <f t="shared" si="18"/>
        <v>1.287376560001397E-3</v>
      </c>
      <c r="O291" s="1" t="str">
        <f>VLOOKUP(D291,[1]Sheet1!$B$6:$C$870,2,0)</f>
        <v>Caspia-1206</v>
      </c>
    </row>
    <row r="292" spans="2:15" ht="22.2" customHeight="1" x14ac:dyDescent="0.25">
      <c r="B292" s="26">
        <f t="shared" si="19"/>
        <v>288</v>
      </c>
      <c r="C292" s="19" t="s">
        <v>628</v>
      </c>
      <c r="D292" s="20" t="s">
        <v>2983</v>
      </c>
      <c r="E292" s="15" t="s">
        <v>629</v>
      </c>
      <c r="F292" s="39">
        <v>2793004</v>
      </c>
      <c r="G292" s="21">
        <v>2992878</v>
      </c>
      <c r="H292" s="21">
        <f t="shared" si="16"/>
        <v>5785882</v>
      </c>
      <c r="I292" s="21">
        <v>2793004</v>
      </c>
      <c r="J292" s="21">
        <v>1473410.7311780821</v>
      </c>
      <c r="K292" s="21">
        <f t="shared" si="17"/>
        <v>4266414.7311780825</v>
      </c>
      <c r="L292" s="15" t="s">
        <v>1352</v>
      </c>
      <c r="M292" s="15">
        <v>9999957369</v>
      </c>
      <c r="N292" s="50">
        <f t="shared" si="18"/>
        <v>1.3389655766293809E-3</v>
      </c>
      <c r="O292" s="1" t="str">
        <f>VLOOKUP(D292,[1]Sheet1!$B$6:$C$870,2,0)</f>
        <v>Lotus-303</v>
      </c>
    </row>
    <row r="293" spans="2:15" ht="22.2" customHeight="1" x14ac:dyDescent="0.25">
      <c r="B293" s="26">
        <f t="shared" si="19"/>
        <v>289</v>
      </c>
      <c r="C293" s="19" t="s">
        <v>246</v>
      </c>
      <c r="D293" s="20" t="s">
        <v>2984</v>
      </c>
      <c r="E293" s="15" t="s">
        <v>1699</v>
      </c>
      <c r="F293" s="39">
        <v>3411023</v>
      </c>
      <c r="G293" s="21">
        <v>2191808</v>
      </c>
      <c r="H293" s="21">
        <f t="shared" si="16"/>
        <v>5602831</v>
      </c>
      <c r="I293" s="21">
        <v>3412023</v>
      </c>
      <c r="J293" s="21">
        <v>1877964</v>
      </c>
      <c r="K293" s="21">
        <f t="shared" si="17"/>
        <v>5289987</v>
      </c>
      <c r="L293" s="15" t="s">
        <v>1353</v>
      </c>
      <c r="M293" s="15">
        <v>9873309497</v>
      </c>
      <c r="N293" s="50">
        <f t="shared" si="18"/>
        <v>1.6602020525700446E-3</v>
      </c>
      <c r="O293" s="1" t="str">
        <f>VLOOKUP(D293,[1]Sheet1!$B$6:$C$870,2,0)</f>
        <v>Tulip-202</v>
      </c>
    </row>
    <row r="294" spans="2:15" ht="22.2" customHeight="1" x14ac:dyDescent="0.25">
      <c r="B294" s="26">
        <f t="shared" si="19"/>
        <v>290</v>
      </c>
      <c r="C294" s="19" t="s">
        <v>247</v>
      </c>
      <c r="D294" s="20" t="s">
        <v>2985</v>
      </c>
      <c r="E294" s="15" t="s">
        <v>927</v>
      </c>
      <c r="F294" s="39">
        <v>2467425</v>
      </c>
      <c r="G294" s="21">
        <v>2743851</v>
      </c>
      <c r="H294" s="21">
        <f t="shared" si="16"/>
        <v>5211276</v>
      </c>
      <c r="I294" s="21">
        <v>2467425</v>
      </c>
      <c r="J294" s="21">
        <v>1263638</v>
      </c>
      <c r="K294" s="21">
        <f t="shared" si="17"/>
        <v>3731063</v>
      </c>
      <c r="L294" s="15" t="s">
        <v>1354</v>
      </c>
      <c r="M294" s="15" t="s">
        <v>1355</v>
      </c>
      <c r="N294" s="50">
        <f t="shared" si="18"/>
        <v>1.170951545035583E-3</v>
      </c>
      <c r="O294" s="1" t="str">
        <f>VLOOKUP(D294,[1]Sheet1!$B$6:$C$870,2,0)</f>
        <v>Beetel-305</v>
      </c>
    </row>
    <row r="295" spans="2:15" ht="22.2" customHeight="1" x14ac:dyDescent="0.25">
      <c r="B295" s="26">
        <f t="shared" si="19"/>
        <v>291</v>
      </c>
      <c r="C295" s="19" t="s">
        <v>248</v>
      </c>
      <c r="D295" s="20" t="s">
        <v>2986</v>
      </c>
      <c r="E295" s="15" t="s">
        <v>473</v>
      </c>
      <c r="F295" s="39">
        <v>3526289</v>
      </c>
      <c r="G295" s="21">
        <v>4818167</v>
      </c>
      <c r="H295" s="21">
        <f t="shared" si="16"/>
        <v>8344456</v>
      </c>
      <c r="I295" s="21">
        <v>3526289</v>
      </c>
      <c r="J295" s="21">
        <v>2141549</v>
      </c>
      <c r="K295" s="21">
        <f t="shared" si="17"/>
        <v>5667838</v>
      </c>
      <c r="L295" s="15" t="s">
        <v>1356</v>
      </c>
      <c r="M295" s="15">
        <v>9953576947</v>
      </c>
      <c r="N295" s="50">
        <f t="shared" si="18"/>
        <v>1.7787862770238371E-3</v>
      </c>
      <c r="O295" s="1" t="str">
        <f>VLOOKUP(D295,[1]Sheet1!$B$6:$C$870,2,0)</f>
        <v>Orchid-1101</v>
      </c>
    </row>
    <row r="296" spans="2:15" ht="22.2" customHeight="1" x14ac:dyDescent="0.25">
      <c r="B296" s="26">
        <f t="shared" si="19"/>
        <v>292</v>
      </c>
      <c r="C296" s="19" t="s">
        <v>632</v>
      </c>
      <c r="D296" s="20" t="s">
        <v>2987</v>
      </c>
      <c r="E296" s="15" t="s">
        <v>633</v>
      </c>
      <c r="F296" s="39">
        <v>2242826</v>
      </c>
      <c r="G296" s="21">
        <v>2368424</v>
      </c>
      <c r="H296" s="21">
        <f t="shared" si="16"/>
        <v>4611250</v>
      </c>
      <c r="I296" s="21">
        <v>2242826</v>
      </c>
      <c r="J296" s="21">
        <v>1292559.3464109588</v>
      </c>
      <c r="K296" s="21">
        <f t="shared" si="17"/>
        <v>3535385.346410959</v>
      </c>
      <c r="L296" s="15" t="s">
        <v>1357</v>
      </c>
      <c r="M296" s="15">
        <v>9312242014</v>
      </c>
      <c r="N296" s="50">
        <f t="shared" si="18"/>
        <v>1.109540346457852E-3</v>
      </c>
      <c r="O296" s="1" t="str">
        <f>VLOOKUP(D296,[1]Sheet1!$B$6:$C$870,2,0)</f>
        <v>Lotus-506</v>
      </c>
    </row>
    <row r="297" spans="2:15" ht="22.2" customHeight="1" x14ac:dyDescent="0.25">
      <c r="B297" s="26">
        <f t="shared" si="19"/>
        <v>293</v>
      </c>
      <c r="C297" s="19" t="s">
        <v>249</v>
      </c>
      <c r="D297" s="20" t="s">
        <v>2988</v>
      </c>
      <c r="E297" s="15" t="s">
        <v>928</v>
      </c>
      <c r="F297" s="39">
        <v>2396965</v>
      </c>
      <c r="G297" s="21">
        <v>3298749</v>
      </c>
      <c r="H297" s="21">
        <f t="shared" si="16"/>
        <v>5695714</v>
      </c>
      <c r="I297" s="21">
        <v>2396965</v>
      </c>
      <c r="J297" s="21">
        <v>1345710</v>
      </c>
      <c r="K297" s="21">
        <f t="shared" si="17"/>
        <v>3742675</v>
      </c>
      <c r="L297" s="15" t="s">
        <v>1358</v>
      </c>
      <c r="M297" s="15">
        <v>9313708816</v>
      </c>
      <c r="N297" s="50">
        <f t="shared" si="18"/>
        <v>1.1745958387237231E-3</v>
      </c>
      <c r="O297" s="1" t="str">
        <f>VLOOKUP(D297,[1]Sheet1!$B$6:$C$870,2,0)</f>
        <v>Tulip-304</v>
      </c>
    </row>
    <row r="298" spans="2:15" ht="22.2" customHeight="1" x14ac:dyDescent="0.25">
      <c r="B298" s="26">
        <f t="shared" si="19"/>
        <v>294</v>
      </c>
      <c r="C298" s="19" t="s">
        <v>250</v>
      </c>
      <c r="D298" s="20" t="s">
        <v>2989</v>
      </c>
      <c r="E298" s="15" t="s">
        <v>929</v>
      </c>
      <c r="F298" s="39">
        <v>2117444</v>
      </c>
      <c r="G298" s="21">
        <v>2987859</v>
      </c>
      <c r="H298" s="21">
        <f t="shared" si="16"/>
        <v>5105303</v>
      </c>
      <c r="I298" s="21">
        <v>2123042</v>
      </c>
      <c r="J298" s="21">
        <v>1258136</v>
      </c>
      <c r="K298" s="21">
        <f t="shared" si="17"/>
        <v>3381178</v>
      </c>
      <c r="L298" s="15" t="s">
        <v>1359</v>
      </c>
      <c r="M298" s="15">
        <v>9818600236</v>
      </c>
      <c r="N298" s="50">
        <f t="shared" si="18"/>
        <v>1.0611441305441163E-3</v>
      </c>
      <c r="O298" s="1" t="str">
        <f>VLOOKUP(D298,[1]Sheet1!$B$6:$C$870,2,0)</f>
        <v>Iris-606</v>
      </c>
    </row>
    <row r="299" spans="2:15" ht="22.2" customHeight="1" x14ac:dyDescent="0.25">
      <c r="B299" s="26">
        <f t="shared" si="19"/>
        <v>295</v>
      </c>
      <c r="C299" s="19" t="s">
        <v>251</v>
      </c>
      <c r="D299" s="20" t="s">
        <v>2990</v>
      </c>
      <c r="E299" s="15" t="s">
        <v>1637</v>
      </c>
      <c r="F299" s="39">
        <v>3167393</v>
      </c>
      <c r="G299" s="21">
        <v>2924036</v>
      </c>
      <c r="H299" s="21">
        <f t="shared" si="16"/>
        <v>6091429</v>
      </c>
      <c r="I299" s="21">
        <v>3167393</v>
      </c>
      <c r="J299" s="21">
        <v>1624977</v>
      </c>
      <c r="K299" s="21">
        <f t="shared" si="17"/>
        <v>4792370</v>
      </c>
      <c r="L299" s="15" t="s">
        <v>1360</v>
      </c>
      <c r="M299" s="15">
        <v>9818484861</v>
      </c>
      <c r="N299" s="50">
        <f t="shared" si="18"/>
        <v>1.5040306357416578E-3</v>
      </c>
      <c r="O299" s="1" t="str">
        <f>VLOOKUP(D299,[1]Sheet1!$B$6:$C$870,2,0)</f>
        <v>Beetel-301</v>
      </c>
    </row>
    <row r="300" spans="2:15" ht="22.2" customHeight="1" x14ac:dyDescent="0.25">
      <c r="B300" s="26">
        <f t="shared" si="19"/>
        <v>296</v>
      </c>
      <c r="C300" s="19" t="s">
        <v>634</v>
      </c>
      <c r="D300" s="20" t="s">
        <v>2991</v>
      </c>
      <c r="E300" s="15" t="s">
        <v>635</v>
      </c>
      <c r="F300" s="39">
        <v>3075547</v>
      </c>
      <c r="G300" s="21">
        <v>3850416</v>
      </c>
      <c r="H300" s="21">
        <f t="shared" si="16"/>
        <v>6925963</v>
      </c>
      <c r="I300" s="21">
        <v>3075547</v>
      </c>
      <c r="J300" s="21">
        <v>1782055.3917808218</v>
      </c>
      <c r="K300" s="21">
        <f t="shared" si="17"/>
        <v>4857602.3917808216</v>
      </c>
      <c r="L300" s="15" t="s">
        <v>1361</v>
      </c>
      <c r="M300" s="15" t="s">
        <v>1700</v>
      </c>
      <c r="N300" s="50">
        <f t="shared" si="18"/>
        <v>1.5245030774940806E-3</v>
      </c>
      <c r="O300" s="1" t="str">
        <f>VLOOKUP(D300,[1]Sheet1!$B$6:$C$870,2,0)</f>
        <v>Orchid-407</v>
      </c>
    </row>
    <row r="301" spans="2:15" ht="22.2" customHeight="1" x14ac:dyDescent="0.25">
      <c r="B301" s="26">
        <f t="shared" si="19"/>
        <v>297</v>
      </c>
      <c r="C301" s="19" t="s">
        <v>252</v>
      </c>
      <c r="D301" s="20" t="s">
        <v>2992</v>
      </c>
      <c r="E301" s="15" t="s">
        <v>930</v>
      </c>
      <c r="F301" s="39">
        <v>2401628</v>
      </c>
      <c r="G301" s="21">
        <v>2765553</v>
      </c>
      <c r="H301" s="21">
        <f t="shared" si="16"/>
        <v>5167181</v>
      </c>
      <c r="I301" s="21">
        <v>2401628</v>
      </c>
      <c r="J301" s="21">
        <v>1279057</v>
      </c>
      <c r="K301" s="21">
        <f t="shared" si="17"/>
        <v>3680685</v>
      </c>
      <c r="L301" s="15" t="s">
        <v>1282</v>
      </c>
      <c r="M301" s="15">
        <v>9310240792</v>
      </c>
      <c r="N301" s="50">
        <f t="shared" si="18"/>
        <v>1.1551409846307324E-3</v>
      </c>
      <c r="O301" s="1" t="str">
        <f>VLOOKUP(D301,[1]Sheet1!$B$6:$C$870,2,0)</f>
        <v>Beetel-407</v>
      </c>
    </row>
    <row r="302" spans="2:15" ht="22.2" customHeight="1" x14ac:dyDescent="0.25">
      <c r="B302" s="26">
        <f t="shared" si="19"/>
        <v>298</v>
      </c>
      <c r="C302" s="19" t="s">
        <v>253</v>
      </c>
      <c r="D302" s="20" t="s">
        <v>2993</v>
      </c>
      <c r="E302" s="15" t="s">
        <v>931</v>
      </c>
      <c r="F302" s="39">
        <v>2301317</v>
      </c>
      <c r="G302" s="21">
        <v>3033955</v>
      </c>
      <c r="H302" s="21">
        <f t="shared" si="16"/>
        <v>5335272</v>
      </c>
      <c r="I302" s="21">
        <v>2301317</v>
      </c>
      <c r="J302" s="21">
        <v>1322394</v>
      </c>
      <c r="K302" s="21">
        <f t="shared" si="17"/>
        <v>3623711</v>
      </c>
      <c r="L302" s="15" t="s">
        <v>1362</v>
      </c>
      <c r="M302" s="15">
        <v>9435108969</v>
      </c>
      <c r="N302" s="50">
        <f t="shared" si="18"/>
        <v>1.1372603448970005E-3</v>
      </c>
      <c r="O302" s="1" t="str">
        <f>VLOOKUP(D302,[1]Sheet1!$B$6:$C$870,2,0)</f>
        <v>Iris-305</v>
      </c>
    </row>
    <row r="303" spans="2:15" ht="22.2" customHeight="1" x14ac:dyDescent="0.25">
      <c r="B303" s="26">
        <f t="shared" si="19"/>
        <v>299</v>
      </c>
      <c r="C303" s="19" t="s">
        <v>254</v>
      </c>
      <c r="D303" s="20" t="s">
        <v>2994</v>
      </c>
      <c r="E303" s="15" t="s">
        <v>474</v>
      </c>
      <c r="F303" s="39">
        <v>3362319</v>
      </c>
      <c r="G303" s="21">
        <v>3486495</v>
      </c>
      <c r="H303" s="21">
        <f t="shared" si="16"/>
        <v>6848814</v>
      </c>
      <c r="I303" s="21">
        <v>3362319</v>
      </c>
      <c r="J303" s="21">
        <v>1753993</v>
      </c>
      <c r="K303" s="21">
        <f t="shared" si="17"/>
        <v>5116312</v>
      </c>
      <c r="L303" s="15" t="s">
        <v>1363</v>
      </c>
      <c r="M303" s="15">
        <v>9310343311</v>
      </c>
      <c r="N303" s="50">
        <f t="shared" si="18"/>
        <v>1.605696135735069E-3</v>
      </c>
      <c r="O303" s="1" t="str">
        <f>VLOOKUP(D303,[1]Sheet1!$B$6:$C$870,2,0)</f>
        <v>Orchid-105</v>
      </c>
    </row>
    <row r="304" spans="2:15" ht="22.2" customHeight="1" x14ac:dyDescent="0.25">
      <c r="B304" s="26">
        <f t="shared" si="19"/>
        <v>300</v>
      </c>
      <c r="C304" s="19" t="s">
        <v>255</v>
      </c>
      <c r="D304" s="20" t="s">
        <v>2995</v>
      </c>
      <c r="E304" s="15" t="s">
        <v>932</v>
      </c>
      <c r="F304" s="39">
        <v>2298303</v>
      </c>
      <c r="G304" s="21">
        <v>2764008</v>
      </c>
      <c r="H304" s="21">
        <f t="shared" si="16"/>
        <v>5062311</v>
      </c>
      <c r="I304" s="21">
        <v>2298303</v>
      </c>
      <c r="J304" s="21">
        <v>1337868.840328767</v>
      </c>
      <c r="K304" s="21">
        <f t="shared" si="17"/>
        <v>3636171.840328767</v>
      </c>
      <c r="L304" s="15" t="s">
        <v>1364</v>
      </c>
      <c r="M304" s="15">
        <v>9873288053</v>
      </c>
      <c r="N304" s="50">
        <f t="shared" si="18"/>
        <v>1.1411710374356716E-3</v>
      </c>
      <c r="O304" s="1" t="str">
        <f>VLOOKUP(D304,[1]Sheet1!$B$6:$C$870,2,0)</f>
        <v>Caspia-305</v>
      </c>
    </row>
    <row r="305" spans="2:15" ht="22.2" customHeight="1" x14ac:dyDescent="0.25">
      <c r="B305" s="26">
        <f t="shared" si="19"/>
        <v>301</v>
      </c>
      <c r="C305" s="19" t="s">
        <v>256</v>
      </c>
      <c r="D305" s="20" t="s">
        <v>2996</v>
      </c>
      <c r="E305" s="15" t="s">
        <v>475</v>
      </c>
      <c r="F305" s="39">
        <v>2234708</v>
      </c>
      <c r="G305" s="21">
        <v>2295377</v>
      </c>
      <c r="H305" s="21">
        <f t="shared" si="16"/>
        <v>4530085</v>
      </c>
      <c r="I305" s="21">
        <v>2154308</v>
      </c>
      <c r="J305" s="21">
        <v>1119947</v>
      </c>
      <c r="K305" s="21">
        <f t="shared" si="17"/>
        <v>3274255</v>
      </c>
      <c r="L305" s="15" t="s">
        <v>1365</v>
      </c>
      <c r="M305" s="15">
        <v>9650173316</v>
      </c>
      <c r="N305" s="50">
        <f t="shared" si="18"/>
        <v>1.0275875671599442E-3</v>
      </c>
      <c r="O305" s="1" t="str">
        <f>VLOOKUP(D305,[1]Sheet1!$B$6:$C$870,2,0)</f>
        <v>Beetel-908</v>
      </c>
    </row>
    <row r="306" spans="2:15" ht="22.2" customHeight="1" x14ac:dyDescent="0.25">
      <c r="B306" s="26">
        <f t="shared" si="19"/>
        <v>302</v>
      </c>
      <c r="C306" s="19" t="s">
        <v>257</v>
      </c>
      <c r="D306" s="20" t="s">
        <v>2997</v>
      </c>
      <c r="E306" s="15" t="s">
        <v>933</v>
      </c>
      <c r="F306" s="39">
        <f>2561918+142329</f>
        <v>2704247</v>
      </c>
      <c r="G306" s="21">
        <v>1488399</v>
      </c>
      <c r="H306" s="21">
        <f t="shared" si="16"/>
        <v>4192646</v>
      </c>
      <c r="I306" s="21">
        <f>2561918+142329</f>
        <v>2704247</v>
      </c>
      <c r="J306" s="21">
        <f>1422359+65916</f>
        <v>1488275</v>
      </c>
      <c r="K306" s="21">
        <f t="shared" si="17"/>
        <v>4192522</v>
      </c>
      <c r="L306" s="15" t="s">
        <v>1366</v>
      </c>
      <c r="M306" s="15">
        <v>8527009932</v>
      </c>
      <c r="N306" s="50">
        <f t="shared" si="18"/>
        <v>1.3157751861857258E-3</v>
      </c>
      <c r="O306" s="1" t="str">
        <f>VLOOKUP(D306,[1]Sheet1!$B$6:$C$870,2,0)</f>
        <v>Tulip-806</v>
      </c>
    </row>
    <row r="307" spans="2:15" ht="22.2" customHeight="1" x14ac:dyDescent="0.25">
      <c r="B307" s="26">
        <f t="shared" si="19"/>
        <v>303</v>
      </c>
      <c r="C307" s="19" t="s">
        <v>258</v>
      </c>
      <c r="D307" s="20" t="s">
        <v>2998</v>
      </c>
      <c r="E307" s="15" t="s">
        <v>476</v>
      </c>
      <c r="F307" s="39">
        <v>3448717</v>
      </c>
      <c r="G307" s="21">
        <v>4113516</v>
      </c>
      <c r="H307" s="21">
        <f t="shared" si="16"/>
        <v>7562233</v>
      </c>
      <c r="I307" s="21">
        <v>3448717</v>
      </c>
      <c r="J307" s="21">
        <v>1991693</v>
      </c>
      <c r="K307" s="21">
        <f t="shared" si="17"/>
        <v>5440410</v>
      </c>
      <c r="L307" s="15" t="s">
        <v>1367</v>
      </c>
      <c r="M307" s="15" t="s">
        <v>1702</v>
      </c>
      <c r="N307" s="50">
        <f t="shared" si="18"/>
        <v>1.7074105945482658E-3</v>
      </c>
      <c r="O307" s="1" t="str">
        <f>VLOOKUP(D307,[1]Sheet1!$B$6:$C$870,2,0)</f>
        <v>Iris-604</v>
      </c>
    </row>
    <row r="308" spans="2:15" ht="22.2" customHeight="1" x14ac:dyDescent="0.25">
      <c r="B308" s="26">
        <f t="shared" si="19"/>
        <v>304</v>
      </c>
      <c r="C308" s="19" t="s">
        <v>259</v>
      </c>
      <c r="D308" s="20" t="s">
        <v>2999</v>
      </c>
      <c r="E308" s="15" t="s">
        <v>477</v>
      </c>
      <c r="F308" s="39">
        <v>3107388</v>
      </c>
      <c r="G308" s="21">
        <v>3723900</v>
      </c>
      <c r="H308" s="21">
        <f t="shared" si="16"/>
        <v>6831288</v>
      </c>
      <c r="I308" s="21">
        <v>3107388</v>
      </c>
      <c r="J308" s="21">
        <v>1664153.9224109589</v>
      </c>
      <c r="K308" s="21">
        <f t="shared" si="17"/>
        <v>4771541.9224109594</v>
      </c>
      <c r="L308" s="15" t="s">
        <v>1368</v>
      </c>
      <c r="M308" s="15" t="s">
        <v>1701</v>
      </c>
      <c r="N308" s="50">
        <f t="shared" si="18"/>
        <v>1.4974939812726746E-3</v>
      </c>
      <c r="O308" s="1" t="str">
        <f>VLOOKUP(D308,[1]Sheet1!$B$6:$C$870,2,0)</f>
        <v>Orchid-206</v>
      </c>
    </row>
    <row r="309" spans="2:15" ht="22.2" customHeight="1" x14ac:dyDescent="0.25">
      <c r="B309" s="26">
        <f t="shared" si="19"/>
        <v>305</v>
      </c>
      <c r="C309" s="19" t="s">
        <v>260</v>
      </c>
      <c r="D309" s="20" t="s">
        <v>3000</v>
      </c>
      <c r="E309" s="15" t="s">
        <v>478</v>
      </c>
      <c r="F309" s="39">
        <v>2970639</v>
      </c>
      <c r="G309" s="21">
        <v>2191808</v>
      </c>
      <c r="H309" s="21">
        <f t="shared" si="16"/>
        <v>5162447</v>
      </c>
      <c r="I309" s="21">
        <v>2470639</v>
      </c>
      <c r="J309" s="21">
        <v>1313149</v>
      </c>
      <c r="K309" s="21">
        <f t="shared" si="17"/>
        <v>3783788</v>
      </c>
      <c r="L309" s="15" t="s">
        <v>1369</v>
      </c>
      <c r="M309" s="15">
        <v>9650333797</v>
      </c>
      <c r="N309" s="50">
        <f t="shared" si="18"/>
        <v>1.1874986846073354E-3</v>
      </c>
      <c r="O309" s="1" t="str">
        <f>VLOOKUP(D309,[1]Sheet1!$B$6:$C$870,2,0)</f>
        <v>Beetel-202</v>
      </c>
    </row>
    <row r="310" spans="2:15" ht="22.2" customHeight="1" x14ac:dyDescent="0.25">
      <c r="B310" s="26">
        <f t="shared" si="19"/>
        <v>306</v>
      </c>
      <c r="C310" s="19" t="s">
        <v>261</v>
      </c>
      <c r="D310" s="20" t="s">
        <v>3001</v>
      </c>
      <c r="E310" s="15" t="s">
        <v>934</v>
      </c>
      <c r="F310" s="39">
        <v>2528507</v>
      </c>
      <c r="G310" s="21">
        <v>308450</v>
      </c>
      <c r="H310" s="21">
        <f t="shared" si="16"/>
        <v>2836957</v>
      </c>
      <c r="I310" s="21">
        <v>2528507</v>
      </c>
      <c r="J310" s="21">
        <v>1450528</v>
      </c>
      <c r="K310" s="21">
        <f t="shared" si="17"/>
        <v>3979035</v>
      </c>
      <c r="L310" s="15" t="s">
        <v>1370</v>
      </c>
      <c r="M310" s="15">
        <v>9811508872</v>
      </c>
      <c r="N310" s="50">
        <f t="shared" si="18"/>
        <v>1.2487747274706059E-3</v>
      </c>
      <c r="O310" s="1" t="str">
        <f>VLOOKUP(D310,[1]Sheet1!$B$6:$C$870,2,0)</f>
        <v>Iris-505</v>
      </c>
    </row>
    <row r="311" spans="2:15" ht="22.2" customHeight="1" x14ac:dyDescent="0.25">
      <c r="B311" s="26">
        <f t="shared" si="19"/>
        <v>307</v>
      </c>
      <c r="C311" s="19" t="s">
        <v>262</v>
      </c>
      <c r="D311" s="20" t="s">
        <v>3002</v>
      </c>
      <c r="E311" s="15" t="s">
        <v>935</v>
      </c>
      <c r="F311" s="39">
        <v>2347292</v>
      </c>
      <c r="G311" s="21">
        <v>2268565</v>
      </c>
      <c r="H311" s="21">
        <f t="shared" si="16"/>
        <v>4615857</v>
      </c>
      <c r="I311" s="21">
        <v>2347292</v>
      </c>
      <c r="J311" s="21">
        <v>1205671.901150685</v>
      </c>
      <c r="K311" s="21">
        <f t="shared" si="17"/>
        <v>3552963.9011506848</v>
      </c>
      <c r="L311" s="15" t="s">
        <v>1371</v>
      </c>
      <c r="M311" s="15">
        <v>9312833590</v>
      </c>
      <c r="N311" s="50">
        <f t="shared" si="18"/>
        <v>1.1150571752629335E-3</v>
      </c>
      <c r="O311" s="1" t="str">
        <f>VLOOKUP(D311,[1]Sheet1!$B$6:$C$870,2,0)</f>
        <v>Beetel-707</v>
      </c>
    </row>
    <row r="312" spans="2:15" ht="22.2" customHeight="1" x14ac:dyDescent="0.25">
      <c r="B312" s="26">
        <f t="shared" si="19"/>
        <v>308</v>
      </c>
      <c r="C312" s="19" t="s">
        <v>263</v>
      </c>
      <c r="D312" s="20" t="s">
        <v>3003</v>
      </c>
      <c r="E312" s="15" t="s">
        <v>936</v>
      </c>
      <c r="F312" s="39">
        <v>2607217</v>
      </c>
      <c r="G312" s="21">
        <v>3546958</v>
      </c>
      <c r="H312" s="21">
        <f t="shared" si="16"/>
        <v>6154175</v>
      </c>
      <c r="I312" s="21">
        <v>2607217</v>
      </c>
      <c r="J312" s="21">
        <v>1500343</v>
      </c>
      <c r="K312" s="21">
        <f t="shared" si="17"/>
        <v>4107560</v>
      </c>
      <c r="L312" s="15" t="s">
        <v>1703</v>
      </c>
      <c r="M312" s="15">
        <v>9810531789</v>
      </c>
      <c r="N312" s="50">
        <f t="shared" si="18"/>
        <v>1.2891108320407239E-3</v>
      </c>
      <c r="O312" s="1" t="str">
        <f>VLOOKUP(D312,[1]Sheet1!$B$6:$C$870,2,0)</f>
        <v>Iris-804</v>
      </c>
    </row>
    <row r="313" spans="2:15" ht="22.2" customHeight="1" x14ac:dyDescent="0.25">
      <c r="B313" s="26">
        <f t="shared" si="19"/>
        <v>309</v>
      </c>
      <c r="C313" s="19" t="s">
        <v>264</v>
      </c>
      <c r="D313" s="20" t="s">
        <v>3004</v>
      </c>
      <c r="E313" s="15" t="s">
        <v>937</v>
      </c>
      <c r="F313" s="39">
        <v>2288799</v>
      </c>
      <c r="G313" s="21">
        <v>2999393</v>
      </c>
      <c r="H313" s="21">
        <f t="shared" si="16"/>
        <v>5288192</v>
      </c>
      <c r="I313" s="21">
        <v>2288799</v>
      </c>
      <c r="J313" s="21">
        <v>1292607</v>
      </c>
      <c r="K313" s="21">
        <f t="shared" si="17"/>
        <v>3581406</v>
      </c>
      <c r="L313" s="15" t="s">
        <v>1372</v>
      </c>
      <c r="M313" s="15">
        <v>9810571808</v>
      </c>
      <c r="N313" s="50">
        <f t="shared" si="18"/>
        <v>1.1239834034160526E-3</v>
      </c>
      <c r="O313" s="1" t="str">
        <f>VLOOKUP(D313,[1]Sheet1!$B$6:$C$870,2,0)</f>
        <v>Tulip-1304</v>
      </c>
    </row>
    <row r="314" spans="2:15" ht="22.2" customHeight="1" x14ac:dyDescent="0.25">
      <c r="B314" s="26">
        <f t="shared" si="19"/>
        <v>310</v>
      </c>
      <c r="C314" s="19" t="s">
        <v>686</v>
      </c>
      <c r="D314" s="20" t="s">
        <v>3005</v>
      </c>
      <c r="E314" s="15" t="s">
        <v>687</v>
      </c>
      <c r="F314" s="39">
        <v>2545285</v>
      </c>
      <c r="G314" s="21">
        <v>3000786</v>
      </c>
      <c r="H314" s="21">
        <f t="shared" si="16"/>
        <v>5546071</v>
      </c>
      <c r="I314" s="21">
        <v>2545285</v>
      </c>
      <c r="J314" s="21">
        <v>1349424.2084383559</v>
      </c>
      <c r="K314" s="21">
        <f t="shared" si="17"/>
        <v>3894709.2084383559</v>
      </c>
      <c r="L314" s="15" t="s">
        <v>1373</v>
      </c>
      <c r="M314" s="15" t="s">
        <v>1558</v>
      </c>
      <c r="N314" s="50">
        <f t="shared" si="18"/>
        <v>1.222310040083806E-3</v>
      </c>
      <c r="O314" s="1" t="str">
        <f>VLOOKUP(D314,[1]Sheet1!$B$6:$C$870,2,0)</f>
        <v>Iris-1105</v>
      </c>
    </row>
    <row r="315" spans="2:15" ht="22.2" customHeight="1" x14ac:dyDescent="0.25">
      <c r="B315" s="26">
        <f t="shared" si="19"/>
        <v>311</v>
      </c>
      <c r="C315" s="19" t="s">
        <v>265</v>
      </c>
      <c r="D315" s="20" t="s">
        <v>3006</v>
      </c>
      <c r="E315" s="15" t="s">
        <v>479</v>
      </c>
      <c r="F315" s="39">
        <v>3262302</v>
      </c>
      <c r="G315" s="21">
        <v>2792888</v>
      </c>
      <c r="H315" s="21">
        <f t="shared" si="16"/>
        <v>6055190</v>
      </c>
      <c r="I315" s="21">
        <v>3262302</v>
      </c>
      <c r="J315" s="21">
        <v>1617379</v>
      </c>
      <c r="K315" s="21">
        <f t="shared" si="17"/>
        <v>4879681</v>
      </c>
      <c r="L315" s="15" t="s">
        <v>1374</v>
      </c>
      <c r="M315" s="15" t="s">
        <v>1704</v>
      </c>
      <c r="N315" s="50">
        <f t="shared" si="18"/>
        <v>1.5314321967307384E-3</v>
      </c>
      <c r="O315" s="1" t="str">
        <f>VLOOKUP(D315,[1]Sheet1!$B$6:$C$870,2,0)</f>
        <v>Beetel-701</v>
      </c>
    </row>
    <row r="316" spans="2:15" ht="22.2" customHeight="1" x14ac:dyDescent="0.25">
      <c r="B316" s="26">
        <f t="shared" si="19"/>
        <v>312</v>
      </c>
      <c r="C316" s="19" t="s">
        <v>636</v>
      </c>
      <c r="D316" s="20" t="s">
        <v>3007</v>
      </c>
      <c r="E316" s="15" t="s">
        <v>638</v>
      </c>
      <c r="F316" s="39">
        <v>2349627</v>
      </c>
      <c r="G316" s="21">
        <v>2323620</v>
      </c>
      <c r="H316" s="21">
        <f t="shared" si="16"/>
        <v>4673247</v>
      </c>
      <c r="I316" s="21">
        <v>2349627</v>
      </c>
      <c r="J316" s="21">
        <v>1098296.2831780822</v>
      </c>
      <c r="K316" s="21">
        <f t="shared" si="17"/>
        <v>3447923.2831780822</v>
      </c>
      <c r="L316" s="15" t="s">
        <v>1559</v>
      </c>
      <c r="M316" s="15">
        <v>9810345000</v>
      </c>
      <c r="N316" s="50">
        <f t="shared" si="18"/>
        <v>1.082091375997011E-3</v>
      </c>
      <c r="O316" s="1" t="str">
        <f>VLOOKUP(D316,[1]Sheet1!$B$6:$C$870,2,0)</f>
        <v>Beetel-204</v>
      </c>
    </row>
    <row r="317" spans="2:15" ht="22.2" customHeight="1" x14ac:dyDescent="0.25">
      <c r="B317" s="26">
        <f t="shared" si="19"/>
        <v>313</v>
      </c>
      <c r="C317" s="19" t="s">
        <v>637</v>
      </c>
      <c r="D317" s="20" t="s">
        <v>3008</v>
      </c>
      <c r="E317" s="15" t="s">
        <v>1560</v>
      </c>
      <c r="F317" s="39">
        <v>2349627</v>
      </c>
      <c r="G317" s="21">
        <v>2323620</v>
      </c>
      <c r="H317" s="21">
        <f t="shared" si="16"/>
        <v>4673247</v>
      </c>
      <c r="I317" s="21">
        <v>2349627</v>
      </c>
      <c r="J317" s="21">
        <v>1173889.6466849316</v>
      </c>
      <c r="K317" s="21">
        <f t="shared" si="17"/>
        <v>3523516.6466849316</v>
      </c>
      <c r="L317" s="15" t="s">
        <v>1559</v>
      </c>
      <c r="M317" s="15">
        <v>9810345000</v>
      </c>
      <c r="N317" s="50">
        <f t="shared" si="18"/>
        <v>1.1058154904900607E-3</v>
      </c>
      <c r="O317" s="1" t="str">
        <f>VLOOKUP(D317,[1]Sheet1!$B$6:$C$870,2,0)</f>
        <v>Beetel-503</v>
      </c>
    </row>
    <row r="318" spans="2:15" ht="22.2" customHeight="1" x14ac:dyDescent="0.25">
      <c r="B318" s="26">
        <f t="shared" si="19"/>
        <v>314</v>
      </c>
      <c r="C318" s="19" t="s">
        <v>266</v>
      </c>
      <c r="D318" s="20" t="s">
        <v>3009</v>
      </c>
      <c r="E318" s="15" t="s">
        <v>480</v>
      </c>
      <c r="F318" s="39">
        <v>2639892</v>
      </c>
      <c r="G318" s="21">
        <v>3817495</v>
      </c>
      <c r="H318" s="21">
        <f t="shared" si="16"/>
        <v>6457387</v>
      </c>
      <c r="I318" s="21">
        <v>2639892</v>
      </c>
      <c r="J318" s="21">
        <v>1521845</v>
      </c>
      <c r="K318" s="21">
        <f t="shared" si="17"/>
        <v>4161737</v>
      </c>
      <c r="L318" s="15" t="s">
        <v>1375</v>
      </c>
      <c r="M318" s="15">
        <v>8588838889</v>
      </c>
      <c r="N318" s="50">
        <f t="shared" si="18"/>
        <v>1.306113665242788E-3</v>
      </c>
      <c r="O318" s="1" t="str">
        <f>VLOOKUP(D318,[1]Sheet1!$B$6:$C$870,2,0)</f>
        <v>Tulip-509</v>
      </c>
    </row>
    <row r="319" spans="2:15" ht="22.2" customHeight="1" x14ac:dyDescent="0.25">
      <c r="B319" s="26">
        <f t="shared" si="19"/>
        <v>315</v>
      </c>
      <c r="C319" s="19" t="s">
        <v>267</v>
      </c>
      <c r="D319" s="20" t="s">
        <v>3010</v>
      </c>
      <c r="E319" s="15" t="s">
        <v>481</v>
      </c>
      <c r="F319" s="39">
        <v>2688743</v>
      </c>
      <c r="G319" s="21">
        <v>3000269</v>
      </c>
      <c r="H319" s="21">
        <f t="shared" si="16"/>
        <v>5689012</v>
      </c>
      <c r="I319" s="21">
        <v>2688743</v>
      </c>
      <c r="J319" s="21">
        <v>1461231</v>
      </c>
      <c r="K319" s="21">
        <f t="shared" si="17"/>
        <v>4149974</v>
      </c>
      <c r="L319" s="15" t="s">
        <v>1376</v>
      </c>
      <c r="M319" s="15" t="s">
        <v>1705</v>
      </c>
      <c r="N319" s="50">
        <f t="shared" si="18"/>
        <v>1.302421981927804E-3</v>
      </c>
      <c r="O319" s="1" t="str">
        <f>VLOOKUP(D319,[1]Sheet1!$B$6:$C$870,2,0)</f>
        <v>Caspia-805</v>
      </c>
    </row>
    <row r="320" spans="2:15" ht="22.2" customHeight="1" x14ac:dyDescent="0.25">
      <c r="B320" s="26">
        <f t="shared" si="19"/>
        <v>316</v>
      </c>
      <c r="C320" s="19" t="s">
        <v>268</v>
      </c>
      <c r="D320" s="20" t="s">
        <v>3011</v>
      </c>
      <c r="E320" s="15" t="s">
        <v>938</v>
      </c>
      <c r="F320" s="39">
        <v>1320803</v>
      </c>
      <c r="G320" s="21">
        <v>1210652</v>
      </c>
      <c r="H320" s="21">
        <f t="shared" si="16"/>
        <v>2531455</v>
      </c>
      <c r="I320" s="21">
        <v>1320803</v>
      </c>
      <c r="J320" s="21">
        <v>651383</v>
      </c>
      <c r="K320" s="21">
        <f t="shared" si="17"/>
        <v>1972186</v>
      </c>
      <c r="L320" s="115" t="s">
        <v>3522</v>
      </c>
      <c r="M320" s="15">
        <v>7838653905</v>
      </c>
      <c r="N320" s="50">
        <f t="shared" si="18"/>
        <v>6.1894807024098666E-4</v>
      </c>
      <c r="O320" s="1" t="str">
        <f>VLOOKUP(D320,[1]Sheet1!$B$6:$C$870,2,0)</f>
        <v>Greenotel-304</v>
      </c>
    </row>
    <row r="321" spans="2:15" ht="22.2" customHeight="1" x14ac:dyDescent="0.25">
      <c r="B321" s="26">
        <f t="shared" si="19"/>
        <v>317</v>
      </c>
      <c r="C321" s="19" t="s">
        <v>339</v>
      </c>
      <c r="D321" s="20" t="s">
        <v>3012</v>
      </c>
      <c r="E321" s="15" t="s">
        <v>939</v>
      </c>
      <c r="F321" s="39">
        <v>3767689</v>
      </c>
      <c r="G321" s="21">
        <v>3299632</v>
      </c>
      <c r="H321" s="21">
        <f t="shared" si="16"/>
        <v>7067321</v>
      </c>
      <c r="I321" s="21">
        <v>3767689</v>
      </c>
      <c r="J321" s="21">
        <v>1712549</v>
      </c>
      <c r="K321" s="21">
        <f t="shared" si="17"/>
        <v>5480238</v>
      </c>
      <c r="L321" s="15" t="s">
        <v>1506</v>
      </c>
      <c r="M321" s="15" t="s">
        <v>1706</v>
      </c>
      <c r="N321" s="50">
        <f t="shared" si="18"/>
        <v>1.7199101578458239E-3</v>
      </c>
      <c r="O321" s="1" t="str">
        <f>VLOOKUP(D321,[1]Sheet1!$B$6:$C$870,2,0)</f>
        <v>Lotus-904</v>
      </c>
    </row>
    <row r="322" spans="2:15" ht="22.2" customHeight="1" x14ac:dyDescent="0.25">
      <c r="B322" s="26">
        <f t="shared" si="19"/>
        <v>318</v>
      </c>
      <c r="C322" s="19" t="s">
        <v>269</v>
      </c>
      <c r="D322" s="20" t="s">
        <v>3013</v>
      </c>
      <c r="E322" s="15" t="s">
        <v>576</v>
      </c>
      <c r="F322" s="39">
        <v>3384690</v>
      </c>
      <c r="G322" s="21">
        <v>3357906</v>
      </c>
      <c r="H322" s="21">
        <f t="shared" si="16"/>
        <v>6742596</v>
      </c>
      <c r="I322" s="21">
        <v>3384690</v>
      </c>
      <c r="J322" s="21">
        <v>1825328</v>
      </c>
      <c r="K322" s="21">
        <f t="shared" si="17"/>
        <v>5210018</v>
      </c>
      <c r="L322" s="15" t="s">
        <v>1707</v>
      </c>
      <c r="M322" s="15">
        <v>9711131343</v>
      </c>
      <c r="N322" s="50">
        <f t="shared" si="18"/>
        <v>1.635104694496769E-3</v>
      </c>
      <c r="O322" s="1" t="str">
        <f>VLOOKUP(D322,[1]Sheet1!$B$6:$C$870,2,0)</f>
        <v>Caspia-502</v>
      </c>
    </row>
    <row r="323" spans="2:15" ht="22.2" customHeight="1" x14ac:dyDescent="0.25">
      <c r="B323" s="26">
        <f t="shared" si="19"/>
        <v>319</v>
      </c>
      <c r="C323" s="19" t="s">
        <v>270</v>
      </c>
      <c r="D323" s="20" t="s">
        <v>2326</v>
      </c>
      <c r="E323" s="15" t="s">
        <v>482</v>
      </c>
      <c r="F323" s="39">
        <v>4556423</v>
      </c>
      <c r="G323" s="21">
        <v>2720372</v>
      </c>
      <c r="H323" s="21">
        <f t="shared" si="16"/>
        <v>7276795</v>
      </c>
      <c r="I323" s="21">
        <v>4556423</v>
      </c>
      <c r="J323" s="21">
        <v>1724751</v>
      </c>
      <c r="K323" s="21">
        <f t="shared" si="17"/>
        <v>6281174</v>
      </c>
      <c r="L323" s="15" t="s">
        <v>1377</v>
      </c>
      <c r="M323" s="15">
        <v>9779250112</v>
      </c>
      <c r="N323" s="50">
        <f t="shared" si="18"/>
        <v>1.9712747814596893E-3</v>
      </c>
      <c r="O323" s="1" t="str">
        <f>VLOOKUP(D323,[1]Sheet1!$B$6:$C$870,2,0)</f>
        <v>Orchid-503</v>
      </c>
    </row>
    <row r="324" spans="2:15" ht="22.2" customHeight="1" x14ac:dyDescent="0.25">
      <c r="B324" s="26">
        <f t="shared" si="19"/>
        <v>320</v>
      </c>
      <c r="C324" s="19" t="s">
        <v>639</v>
      </c>
      <c r="D324" s="20" t="s">
        <v>3014</v>
      </c>
      <c r="E324" s="15" t="s">
        <v>640</v>
      </c>
      <c r="F324" s="39">
        <v>1373126</v>
      </c>
      <c r="G324" s="21">
        <v>1952021</v>
      </c>
      <c r="H324" s="21">
        <f t="shared" si="16"/>
        <v>3325147</v>
      </c>
      <c r="I324" s="21">
        <v>1373126</v>
      </c>
      <c r="J324" s="21">
        <v>861049.67720000003</v>
      </c>
      <c r="K324" s="21">
        <f t="shared" si="17"/>
        <v>2234175.6771999998</v>
      </c>
      <c r="L324" s="15" t="s">
        <v>1708</v>
      </c>
      <c r="M324" s="15" t="s">
        <v>1709</v>
      </c>
      <c r="N324" s="50">
        <f t="shared" si="18"/>
        <v>7.011705407006689E-4</v>
      </c>
      <c r="O324" s="1" t="str">
        <f>VLOOKUP(D324,[1]Sheet1!$B$6:$C$870,2,0)</f>
        <v>Greenotel-901</v>
      </c>
    </row>
    <row r="325" spans="2:15" ht="22.2" customHeight="1" x14ac:dyDescent="0.25">
      <c r="B325" s="26">
        <f t="shared" si="19"/>
        <v>321</v>
      </c>
      <c r="C325" s="19" t="s">
        <v>271</v>
      </c>
      <c r="D325" s="20" t="s">
        <v>3015</v>
      </c>
      <c r="E325" s="15" t="s">
        <v>483</v>
      </c>
      <c r="F325" s="39">
        <v>2920280</v>
      </c>
      <c r="G325" s="21">
        <v>2525315</v>
      </c>
      <c r="H325" s="21">
        <f t="shared" ref="H325:H388" si="20">F325+G325</f>
        <v>5445595</v>
      </c>
      <c r="I325" s="21">
        <v>2920280</v>
      </c>
      <c r="J325" s="21">
        <v>1314618</v>
      </c>
      <c r="K325" s="21">
        <f t="shared" ref="K325:K388" si="21">I325+J325</f>
        <v>4234898</v>
      </c>
      <c r="L325" s="15" t="s">
        <v>1378</v>
      </c>
      <c r="M325" s="15">
        <v>9999598381</v>
      </c>
      <c r="N325" s="50">
        <f t="shared" ref="N325:N388" si="22">K325/$K$904</f>
        <v>1.329074410206448E-3</v>
      </c>
      <c r="O325" s="1" t="str">
        <f>VLOOKUP(D325,[1]Sheet1!$B$6:$C$870,2,0)</f>
        <v>Rosewood-1004</v>
      </c>
    </row>
    <row r="326" spans="2:15" ht="22.2" customHeight="1" x14ac:dyDescent="0.25">
      <c r="B326" s="26">
        <f t="shared" si="19"/>
        <v>322</v>
      </c>
      <c r="C326" s="19" t="s">
        <v>272</v>
      </c>
      <c r="D326" s="20" t="s">
        <v>3016</v>
      </c>
      <c r="E326" s="15" t="s">
        <v>484</v>
      </c>
      <c r="F326" s="39">
        <v>3639040</v>
      </c>
      <c r="G326" s="21">
        <v>4151497</v>
      </c>
      <c r="H326" s="21">
        <f t="shared" si="20"/>
        <v>7790537</v>
      </c>
      <c r="I326" s="21">
        <v>3639040</v>
      </c>
      <c r="J326" s="21">
        <v>2033909</v>
      </c>
      <c r="K326" s="21">
        <f t="shared" si="21"/>
        <v>5672949</v>
      </c>
      <c r="L326" s="15" t="s">
        <v>1379</v>
      </c>
      <c r="M326" s="15">
        <v>9899739175</v>
      </c>
      <c r="N326" s="50">
        <f t="shared" si="22"/>
        <v>1.7803903060489908E-3</v>
      </c>
      <c r="O326" s="1" t="str">
        <f>VLOOKUP(D326,[1]Sheet1!$B$6:$C$870,2,0)</f>
        <v>Orchid-1006</v>
      </c>
    </row>
    <row r="327" spans="2:15" ht="22.2" customHeight="1" x14ac:dyDescent="0.25">
      <c r="B327" s="26">
        <f t="shared" ref="B327:B390" si="23">+B326+1</f>
        <v>323</v>
      </c>
      <c r="C327" s="19" t="s">
        <v>273</v>
      </c>
      <c r="D327" s="20" t="s">
        <v>3017</v>
      </c>
      <c r="E327" s="15" t="s">
        <v>940</v>
      </c>
      <c r="F327" s="39">
        <v>2537009</v>
      </c>
      <c r="G327" s="21">
        <v>2948176</v>
      </c>
      <c r="H327" s="21">
        <f t="shared" si="20"/>
        <v>5485185</v>
      </c>
      <c r="I327" s="21">
        <v>2537009</v>
      </c>
      <c r="J327" s="21">
        <v>1146052</v>
      </c>
      <c r="K327" s="21">
        <f t="shared" si="21"/>
        <v>3683061</v>
      </c>
      <c r="L327" s="15" t="s">
        <v>1380</v>
      </c>
      <c r="M327" s="15">
        <v>9892087539</v>
      </c>
      <c r="N327" s="50">
        <f t="shared" si="22"/>
        <v>1.1558866651166972E-3</v>
      </c>
      <c r="O327" s="1" t="str">
        <f>VLOOKUP(D327,[1]Sheet1!$B$6:$C$870,2,0)</f>
        <v>Beetel-506</v>
      </c>
    </row>
    <row r="328" spans="2:15" ht="22.2" customHeight="1" x14ac:dyDescent="0.25">
      <c r="B328" s="26">
        <f t="shared" si="23"/>
        <v>324</v>
      </c>
      <c r="C328" s="19" t="s">
        <v>274</v>
      </c>
      <c r="D328" s="20" t="s">
        <v>3018</v>
      </c>
      <c r="E328" s="15" t="s">
        <v>941</v>
      </c>
      <c r="F328" s="39">
        <v>2346547</v>
      </c>
      <c r="G328" s="21">
        <v>2711240</v>
      </c>
      <c r="H328" s="21">
        <f t="shared" si="20"/>
        <v>5057787</v>
      </c>
      <c r="I328" s="21">
        <v>2346547</v>
      </c>
      <c r="J328" s="21">
        <v>1233113</v>
      </c>
      <c r="K328" s="21">
        <f t="shared" si="21"/>
        <v>3579660</v>
      </c>
      <c r="L328" s="15" t="s">
        <v>1381</v>
      </c>
      <c r="M328" s="15">
        <v>9910177103</v>
      </c>
      <c r="N328" s="50">
        <f t="shared" si="22"/>
        <v>1.1234354412407604E-3</v>
      </c>
      <c r="O328" s="1" t="str">
        <f>VLOOKUP(D328,[1]Sheet1!$B$6:$C$870,2,0)</f>
        <v>Beetel-1006</v>
      </c>
    </row>
    <row r="329" spans="2:15" ht="22.2" customHeight="1" x14ac:dyDescent="0.25">
      <c r="B329" s="26">
        <f t="shared" si="23"/>
        <v>325</v>
      </c>
      <c r="C329" s="19" t="s">
        <v>275</v>
      </c>
      <c r="D329" s="20" t="s">
        <v>3019</v>
      </c>
      <c r="E329" s="15" t="s">
        <v>485</v>
      </c>
      <c r="F329" s="39">
        <v>1159948</v>
      </c>
      <c r="G329" s="21">
        <v>1015924</v>
      </c>
      <c r="H329" s="21">
        <f t="shared" si="20"/>
        <v>2175872</v>
      </c>
      <c r="I329" s="21">
        <v>1159948</v>
      </c>
      <c r="J329" s="21">
        <v>733776</v>
      </c>
      <c r="K329" s="21">
        <f t="shared" si="21"/>
        <v>1893724</v>
      </c>
      <c r="L329" s="15" t="s">
        <v>1381</v>
      </c>
      <c r="M329" s="15">
        <v>9910177103</v>
      </c>
      <c r="N329" s="50">
        <f t="shared" si="22"/>
        <v>5.9432366692038286E-4</v>
      </c>
      <c r="O329" s="1" t="str">
        <f>VLOOKUP(D329,[1]Sheet1!$B$6:$C$870,2,0)</f>
        <v>Greenotel-Shop-G3A</v>
      </c>
    </row>
    <row r="330" spans="2:15" ht="22.2" customHeight="1" x14ac:dyDescent="0.25">
      <c r="B330" s="26">
        <f t="shared" si="23"/>
        <v>326</v>
      </c>
      <c r="C330" s="19" t="s">
        <v>340</v>
      </c>
      <c r="D330" s="20" t="s">
        <v>3020</v>
      </c>
      <c r="E330" s="15" t="s">
        <v>486</v>
      </c>
      <c r="F330" s="39">
        <v>2414404</v>
      </c>
      <c r="G330" s="21">
        <v>2823241</v>
      </c>
      <c r="H330" s="21">
        <f t="shared" si="20"/>
        <v>5237645</v>
      </c>
      <c r="I330" s="21">
        <v>2414404</v>
      </c>
      <c r="J330" s="21">
        <v>1293087</v>
      </c>
      <c r="K330" s="21">
        <f t="shared" si="21"/>
        <v>3707491</v>
      </c>
      <c r="L330" s="15" t="s">
        <v>1507</v>
      </c>
      <c r="M330" s="15">
        <v>9212597646</v>
      </c>
      <c r="N330" s="50">
        <f t="shared" si="22"/>
        <v>1.1635537418305504E-3</v>
      </c>
      <c r="O330" s="1" t="str">
        <f>VLOOKUP(D330,[1]Sheet1!$B$6:$C$870,2,0)</f>
        <v>Beetel-207</v>
      </c>
    </row>
    <row r="331" spans="2:15" ht="22.2" customHeight="1" x14ac:dyDescent="0.25">
      <c r="B331" s="26">
        <f t="shared" si="23"/>
        <v>327</v>
      </c>
      <c r="C331" s="19" t="s">
        <v>276</v>
      </c>
      <c r="D331" s="20" t="s">
        <v>3021</v>
      </c>
      <c r="E331" s="15" t="s">
        <v>487</v>
      </c>
      <c r="F331" s="39">
        <v>3754387</v>
      </c>
      <c r="G331" s="21">
        <v>3989319</v>
      </c>
      <c r="H331" s="21">
        <f t="shared" si="20"/>
        <v>7743706</v>
      </c>
      <c r="I331" s="21">
        <v>3754387</v>
      </c>
      <c r="J331" s="21">
        <v>1962394.4271780821</v>
      </c>
      <c r="K331" s="21">
        <f t="shared" si="21"/>
        <v>5716781.4271780821</v>
      </c>
      <c r="L331" s="15" t="s">
        <v>1382</v>
      </c>
      <c r="M331" s="15">
        <v>9773820273</v>
      </c>
      <c r="N331" s="50">
        <f t="shared" si="22"/>
        <v>1.7941466131193445E-3</v>
      </c>
      <c r="O331" s="1" t="str">
        <f>VLOOKUP(D331,[1]Sheet1!$B$6:$C$870,2,0)</f>
        <v>Lotus-601</v>
      </c>
    </row>
    <row r="332" spans="2:15" ht="22.2" customHeight="1" x14ac:dyDescent="0.25">
      <c r="B332" s="26">
        <f t="shared" si="23"/>
        <v>328</v>
      </c>
      <c r="C332" s="19" t="s">
        <v>277</v>
      </c>
      <c r="D332" s="20" t="s">
        <v>3022</v>
      </c>
      <c r="E332" s="15" t="s">
        <v>1631</v>
      </c>
      <c r="F332" s="39">
        <v>1523928</v>
      </c>
      <c r="G332" s="21">
        <v>1170377</v>
      </c>
      <c r="H332" s="21">
        <f t="shared" si="20"/>
        <v>2694305</v>
      </c>
      <c r="I332" s="21">
        <v>1523928</v>
      </c>
      <c r="J332" s="21">
        <v>799026.20405479451</v>
      </c>
      <c r="K332" s="21">
        <f t="shared" si="21"/>
        <v>2322954.2040547943</v>
      </c>
      <c r="L332" s="15" t="s">
        <v>1383</v>
      </c>
      <c r="M332" s="15">
        <v>9837608543</v>
      </c>
      <c r="N332" s="50">
        <f t="shared" si="22"/>
        <v>7.2903266824625164E-4</v>
      </c>
      <c r="O332" s="1" t="str">
        <f>VLOOKUP(D332,[1]Sheet1!$B$6:$C$870,2,0)</f>
        <v>Rosewood-503</v>
      </c>
    </row>
    <row r="333" spans="2:15" ht="22.2" customHeight="1" x14ac:dyDescent="0.25">
      <c r="B333" s="26">
        <f t="shared" si="23"/>
        <v>329</v>
      </c>
      <c r="C333" s="19" t="s">
        <v>641</v>
      </c>
      <c r="D333" s="20" t="s">
        <v>3023</v>
      </c>
      <c r="E333" s="15" t="s">
        <v>642</v>
      </c>
      <c r="F333" s="39">
        <v>2500670</v>
      </c>
      <c r="G333" s="21">
        <v>1303743</v>
      </c>
      <c r="H333" s="21">
        <f t="shared" si="20"/>
        <v>3804413</v>
      </c>
      <c r="I333" s="21">
        <v>2500670</v>
      </c>
      <c r="J333" s="21">
        <v>1427326.9979999999</v>
      </c>
      <c r="K333" s="21">
        <f t="shared" si="21"/>
        <v>3927996.9979999997</v>
      </c>
      <c r="L333" s="15" t="s">
        <v>1384</v>
      </c>
      <c r="M333" s="15" t="s">
        <v>1710</v>
      </c>
      <c r="N333" s="50">
        <f t="shared" si="22"/>
        <v>1.2327570329697547E-3</v>
      </c>
      <c r="O333" s="1" t="str">
        <f>VLOOKUP(D333,[1]Sheet1!$B$6:$C$870,2,0)</f>
        <v>Caspia-407</v>
      </c>
    </row>
    <row r="334" spans="2:15" ht="22.2" customHeight="1" x14ac:dyDescent="0.25">
      <c r="B334" s="26">
        <f t="shared" si="23"/>
        <v>330</v>
      </c>
      <c r="C334" s="19" t="s">
        <v>278</v>
      </c>
      <c r="D334" s="20" t="s">
        <v>3024</v>
      </c>
      <c r="E334" s="15" t="s">
        <v>942</v>
      </c>
      <c r="F334" s="39">
        <v>2607577</v>
      </c>
      <c r="G334" s="21">
        <v>3007413</v>
      </c>
      <c r="H334" s="21">
        <f t="shared" si="20"/>
        <v>5614990</v>
      </c>
      <c r="I334" s="21">
        <v>2607577</v>
      </c>
      <c r="J334" s="21">
        <v>1457949</v>
      </c>
      <c r="K334" s="21">
        <f t="shared" si="21"/>
        <v>4065526</v>
      </c>
      <c r="L334" s="15" t="s">
        <v>1385</v>
      </c>
      <c r="M334" s="15">
        <v>9310597372</v>
      </c>
      <c r="N334" s="50">
        <f t="shared" si="22"/>
        <v>1.2759189408172238E-3</v>
      </c>
      <c r="O334" s="1" t="str">
        <f>VLOOKUP(D334,[1]Sheet1!$B$6:$C$870,2,0)</f>
        <v>Beetel-907</v>
      </c>
    </row>
    <row r="335" spans="2:15" ht="22.2" customHeight="1" x14ac:dyDescent="0.25">
      <c r="B335" s="26">
        <f t="shared" si="23"/>
        <v>331</v>
      </c>
      <c r="C335" s="19" t="s">
        <v>279</v>
      </c>
      <c r="D335" s="20" t="s">
        <v>3025</v>
      </c>
      <c r="E335" s="15" t="s">
        <v>943</v>
      </c>
      <c r="F335" s="39">
        <v>1611500</v>
      </c>
      <c r="G335" s="21">
        <v>1403992</v>
      </c>
      <c r="H335" s="21">
        <f t="shared" si="20"/>
        <v>3015492</v>
      </c>
      <c r="I335" s="21">
        <v>1611500</v>
      </c>
      <c r="J335" s="21">
        <v>964828</v>
      </c>
      <c r="K335" s="21">
        <f t="shared" si="21"/>
        <v>2576328</v>
      </c>
      <c r="L335" s="15" t="s">
        <v>734</v>
      </c>
      <c r="M335" s="15">
        <v>9334388634</v>
      </c>
      <c r="N335" s="50">
        <f t="shared" si="22"/>
        <v>8.0855114269537485E-4</v>
      </c>
      <c r="O335" s="1" t="str">
        <f>VLOOKUP(D335,[1]Sheet1!$B$6:$C$870,2,0)</f>
        <v>Greenotel-Shop-F6</v>
      </c>
    </row>
    <row r="336" spans="2:15" ht="22.2" customHeight="1" x14ac:dyDescent="0.25">
      <c r="B336" s="26">
        <f t="shared" si="23"/>
        <v>332</v>
      </c>
      <c r="C336" s="19" t="s">
        <v>280</v>
      </c>
      <c r="D336" s="20" t="s">
        <v>3026</v>
      </c>
      <c r="E336" s="15" t="s">
        <v>944</v>
      </c>
      <c r="F336" s="39">
        <v>1352799</v>
      </c>
      <c r="G336" s="21">
        <v>1776965</v>
      </c>
      <c r="H336" s="21">
        <f t="shared" si="20"/>
        <v>3129764</v>
      </c>
      <c r="I336" s="21">
        <v>1352799</v>
      </c>
      <c r="J336" s="21">
        <v>784317</v>
      </c>
      <c r="K336" s="21">
        <f t="shared" si="21"/>
        <v>2137116</v>
      </c>
      <c r="L336" s="15" t="s">
        <v>1386</v>
      </c>
      <c r="M336" s="15" t="s">
        <v>1387</v>
      </c>
      <c r="N336" s="50">
        <f t="shared" si="22"/>
        <v>6.7070946862067592E-4</v>
      </c>
      <c r="O336" s="1" t="str">
        <f>VLOOKUP(D336,[1]Sheet1!$B$6:$C$870,2,0)</f>
        <v>Greenotel-605</v>
      </c>
    </row>
    <row r="337" spans="2:15" ht="22.2" customHeight="1" x14ac:dyDescent="0.25">
      <c r="B337" s="26">
        <f t="shared" si="23"/>
        <v>333</v>
      </c>
      <c r="C337" s="19" t="s">
        <v>281</v>
      </c>
      <c r="D337" s="20" t="s">
        <v>3027</v>
      </c>
      <c r="E337" s="15" t="s">
        <v>488</v>
      </c>
      <c r="F337" s="39">
        <v>2465240</v>
      </c>
      <c r="G337" s="21">
        <v>3361912</v>
      </c>
      <c r="H337" s="21">
        <f t="shared" si="20"/>
        <v>5827152</v>
      </c>
      <c r="I337" s="21">
        <v>2465240</v>
      </c>
      <c r="J337" s="21">
        <v>1441612</v>
      </c>
      <c r="K337" s="21">
        <f t="shared" si="21"/>
        <v>3906852</v>
      </c>
      <c r="L337" s="15" t="s">
        <v>1388</v>
      </c>
      <c r="M337" s="15" t="s">
        <v>1389</v>
      </c>
      <c r="N337" s="50">
        <f t="shared" si="22"/>
        <v>1.2261209166463706E-3</v>
      </c>
      <c r="O337" s="1" t="str">
        <f>VLOOKUP(D337,[1]Sheet1!$B$6:$C$870,2,0)</f>
        <v>Iris-906</v>
      </c>
    </row>
    <row r="338" spans="2:15" ht="22.2" customHeight="1" x14ac:dyDescent="0.25">
      <c r="B338" s="26">
        <f t="shared" si="23"/>
        <v>334</v>
      </c>
      <c r="C338" s="19" t="s">
        <v>282</v>
      </c>
      <c r="D338" s="20" t="s">
        <v>3028</v>
      </c>
      <c r="E338" s="15" t="s">
        <v>489</v>
      </c>
      <c r="F338" s="39">
        <v>2679761</v>
      </c>
      <c r="G338" s="21">
        <v>3007793</v>
      </c>
      <c r="H338" s="21">
        <f t="shared" si="20"/>
        <v>5687554</v>
      </c>
      <c r="I338" s="21">
        <v>2679761</v>
      </c>
      <c r="J338" s="21">
        <v>1472144</v>
      </c>
      <c r="K338" s="21">
        <f t="shared" si="21"/>
        <v>4151905</v>
      </c>
      <c r="L338" s="15" t="s">
        <v>1390</v>
      </c>
      <c r="M338" s="15" t="s">
        <v>1391</v>
      </c>
      <c r="N338" s="50">
        <f t="shared" si="22"/>
        <v>1.3030280042419446E-3</v>
      </c>
      <c r="O338" s="1" t="str">
        <f>VLOOKUP(D338,[1]Sheet1!$B$6:$C$870,2,0)</f>
        <v>Iris-905</v>
      </c>
    </row>
    <row r="339" spans="2:15" ht="22.2" customHeight="1" x14ac:dyDescent="0.25">
      <c r="B339" s="26">
        <f t="shared" si="23"/>
        <v>335</v>
      </c>
      <c r="C339" s="19" t="s">
        <v>283</v>
      </c>
      <c r="D339" s="20" t="s">
        <v>3029</v>
      </c>
      <c r="E339" s="15" t="s">
        <v>945</v>
      </c>
      <c r="F339" s="39">
        <v>2432387</v>
      </c>
      <c r="G339" s="21">
        <v>2707737</v>
      </c>
      <c r="H339" s="21">
        <f t="shared" si="20"/>
        <v>5140124</v>
      </c>
      <c r="I339" s="21">
        <v>2432387</v>
      </c>
      <c r="J339" s="21">
        <v>1316712</v>
      </c>
      <c r="K339" s="21">
        <f t="shared" si="21"/>
        <v>3749099</v>
      </c>
      <c r="L339" s="15" t="s">
        <v>1392</v>
      </c>
      <c r="M339" s="15">
        <v>9596076777</v>
      </c>
      <c r="N339" s="50">
        <f t="shared" si="22"/>
        <v>1.1766119378154051E-3</v>
      </c>
      <c r="O339" s="1" t="str">
        <f>VLOOKUP(D339,[1]Sheet1!$B$6:$C$870,2,0)</f>
        <v>Beetel-805</v>
      </c>
    </row>
    <row r="340" spans="2:15" ht="22.2" customHeight="1" x14ac:dyDescent="0.25">
      <c r="B340" s="26">
        <f t="shared" si="23"/>
        <v>336</v>
      </c>
      <c r="C340" s="19" t="s">
        <v>284</v>
      </c>
      <c r="D340" s="20" t="s">
        <v>3030</v>
      </c>
      <c r="E340" s="15" t="s">
        <v>490</v>
      </c>
      <c r="F340" s="39">
        <v>2226452</v>
      </c>
      <c r="G340" s="21">
        <v>3150137</v>
      </c>
      <c r="H340" s="21">
        <f t="shared" si="20"/>
        <v>5376589</v>
      </c>
      <c r="I340" s="21">
        <v>2226452</v>
      </c>
      <c r="J340" s="21">
        <v>1323138</v>
      </c>
      <c r="K340" s="21">
        <f t="shared" si="21"/>
        <v>3549590</v>
      </c>
      <c r="L340" s="15" t="s">
        <v>1393</v>
      </c>
      <c r="M340" s="15">
        <v>9929589025</v>
      </c>
      <c r="N340" s="50">
        <f t="shared" si="22"/>
        <v>1.1139983148885063E-3</v>
      </c>
      <c r="O340" s="1" t="str">
        <f>VLOOKUP(D340,[1]Sheet1!$B$6:$C$870,2,0)</f>
        <v>Tulip-705</v>
      </c>
    </row>
    <row r="341" spans="2:15" ht="22.2" customHeight="1" x14ac:dyDescent="0.25">
      <c r="B341" s="26">
        <f t="shared" si="23"/>
        <v>337</v>
      </c>
      <c r="C341" s="19" t="s">
        <v>285</v>
      </c>
      <c r="D341" s="20" t="s">
        <v>3031</v>
      </c>
      <c r="E341" s="15" t="s">
        <v>946</v>
      </c>
      <c r="F341" s="39">
        <v>2037851</v>
      </c>
      <c r="G341" s="21">
        <v>309530</v>
      </c>
      <c r="H341" s="21">
        <f t="shared" si="20"/>
        <v>2347381</v>
      </c>
      <c r="I341" s="21">
        <v>2037851</v>
      </c>
      <c r="J341" s="21">
        <v>693125</v>
      </c>
      <c r="K341" s="21">
        <f t="shared" si="21"/>
        <v>2730976</v>
      </c>
      <c r="L341" s="15" t="s">
        <v>1394</v>
      </c>
      <c r="M341" s="15">
        <v>9910430641</v>
      </c>
      <c r="N341" s="50">
        <f t="shared" si="22"/>
        <v>8.5708565270945479E-4</v>
      </c>
      <c r="O341" s="1" t="str">
        <f>VLOOKUP(D341,[1]Sheet1!$B$6:$C$870,2,0)</f>
        <v>Rosewood-201</v>
      </c>
    </row>
    <row r="342" spans="2:15" ht="22.2" customHeight="1" x14ac:dyDescent="0.25">
      <c r="B342" s="26">
        <f t="shared" si="23"/>
        <v>338</v>
      </c>
      <c r="C342" s="19" t="s">
        <v>643</v>
      </c>
      <c r="D342" s="20" t="s">
        <v>3032</v>
      </c>
      <c r="E342" s="15" t="s">
        <v>644</v>
      </c>
      <c r="F342" s="39">
        <v>1310728</v>
      </c>
      <c r="G342" s="21">
        <v>956652</v>
      </c>
      <c r="H342" s="21">
        <f t="shared" si="20"/>
        <v>2267380</v>
      </c>
      <c r="I342" s="21">
        <v>1310728</v>
      </c>
      <c r="J342" s="21">
        <v>674824.15870000003</v>
      </c>
      <c r="K342" s="21">
        <f t="shared" si="21"/>
        <v>1985552.1587</v>
      </c>
      <c r="L342" s="15" t="s">
        <v>1395</v>
      </c>
      <c r="M342" s="15">
        <v>9810707461</v>
      </c>
      <c r="N342" s="50">
        <f t="shared" si="22"/>
        <v>6.231428866193099E-4</v>
      </c>
      <c r="O342" s="1" t="str">
        <f>VLOOKUP(D342,[1]Sheet1!$B$6:$C$870,2,0)</f>
        <v>Greenotel-1011</v>
      </c>
    </row>
    <row r="343" spans="2:15" ht="22.2" customHeight="1" x14ac:dyDescent="0.25">
      <c r="B343" s="26">
        <f t="shared" si="23"/>
        <v>339</v>
      </c>
      <c r="C343" s="19" t="s">
        <v>286</v>
      </c>
      <c r="D343" s="20" t="s">
        <v>3033</v>
      </c>
      <c r="E343" s="15" t="s">
        <v>491</v>
      </c>
      <c r="F343" s="39">
        <v>1680264</v>
      </c>
      <c r="G343" s="21">
        <v>327030</v>
      </c>
      <c r="H343" s="21">
        <f t="shared" si="20"/>
        <v>2007294</v>
      </c>
      <c r="I343" s="21">
        <v>1680264</v>
      </c>
      <c r="J343" s="21">
        <v>411694</v>
      </c>
      <c r="K343" s="21">
        <f t="shared" si="21"/>
        <v>2091958</v>
      </c>
      <c r="L343" s="15" t="s">
        <v>1396</v>
      </c>
      <c r="M343" s="15">
        <v>9711699037</v>
      </c>
      <c r="N343" s="50">
        <f t="shared" si="22"/>
        <v>6.5653714564711135E-4</v>
      </c>
      <c r="O343" s="1" t="str">
        <f>VLOOKUP(D343,[1]Sheet1!$B$6:$C$870,2,0)</f>
        <v>Rosewood-702</v>
      </c>
    </row>
    <row r="344" spans="2:15" ht="22.2" customHeight="1" x14ac:dyDescent="0.25">
      <c r="B344" s="26">
        <f t="shared" si="23"/>
        <v>340</v>
      </c>
      <c r="C344" s="19" t="s">
        <v>645</v>
      </c>
      <c r="D344" s="20" t="s">
        <v>3034</v>
      </c>
      <c r="E344" s="15" t="s">
        <v>646</v>
      </c>
      <c r="F344" s="39">
        <v>3298944</v>
      </c>
      <c r="G344" s="21">
        <v>2856795</v>
      </c>
      <c r="H344" s="21">
        <f t="shared" si="20"/>
        <v>6155739</v>
      </c>
      <c r="I344" s="21">
        <v>3298944</v>
      </c>
      <c r="J344" s="21">
        <v>1731384.5006027401</v>
      </c>
      <c r="K344" s="21">
        <f t="shared" si="21"/>
        <v>5030328.5006027399</v>
      </c>
      <c r="L344" s="15" t="s">
        <v>1397</v>
      </c>
      <c r="M344" s="15">
        <v>9811843336</v>
      </c>
      <c r="N344" s="50">
        <f t="shared" si="22"/>
        <v>1.5787111956612112E-3</v>
      </c>
      <c r="O344" s="1" t="str">
        <f>VLOOKUP(D344,[1]Sheet1!$B$6:$C$870,2,0)</f>
        <v>Caspia-1204</v>
      </c>
    </row>
    <row r="345" spans="2:15" ht="22.2" customHeight="1" x14ac:dyDescent="0.25">
      <c r="B345" s="26">
        <f t="shared" si="23"/>
        <v>341</v>
      </c>
      <c r="C345" s="19" t="s">
        <v>287</v>
      </c>
      <c r="D345" s="20" t="s">
        <v>3035</v>
      </c>
      <c r="E345" s="15" t="s">
        <v>577</v>
      </c>
      <c r="F345" s="39">
        <v>2314976</v>
      </c>
      <c r="G345" s="21">
        <v>2198022</v>
      </c>
      <c r="H345" s="21">
        <f t="shared" si="20"/>
        <v>4512998</v>
      </c>
      <c r="I345" s="21">
        <v>2314976</v>
      </c>
      <c r="J345" s="21">
        <v>1317231</v>
      </c>
      <c r="K345" s="21">
        <f t="shared" si="21"/>
        <v>3632207</v>
      </c>
      <c r="L345" s="15" t="s">
        <v>1398</v>
      </c>
      <c r="M345" s="15" t="s">
        <v>1711</v>
      </c>
      <c r="N345" s="50">
        <f t="shared" si="22"/>
        <v>1.1399267175437832E-3</v>
      </c>
      <c r="O345" s="1" t="str">
        <f>VLOOKUP(D345,[1]Sheet1!$B$6:$C$870,2,0)</f>
        <v>Tulip-104</v>
      </c>
    </row>
    <row r="346" spans="2:15" ht="22.2" customHeight="1" x14ac:dyDescent="0.25">
      <c r="B346" s="26">
        <f t="shared" si="23"/>
        <v>342</v>
      </c>
      <c r="C346" s="19" t="s">
        <v>647</v>
      </c>
      <c r="D346" s="20" t="s">
        <v>3036</v>
      </c>
      <c r="E346" s="15" t="s">
        <v>648</v>
      </c>
      <c r="F346" s="39">
        <v>3079572</v>
      </c>
      <c r="G346" s="21">
        <v>3051560</v>
      </c>
      <c r="H346" s="21">
        <f t="shared" si="20"/>
        <v>6131132</v>
      </c>
      <c r="I346" s="21">
        <v>3079572</v>
      </c>
      <c r="J346" s="21">
        <v>1578150.2919452053</v>
      </c>
      <c r="K346" s="21">
        <f t="shared" si="21"/>
        <v>4657722.2919452051</v>
      </c>
      <c r="L346" s="15" t="s">
        <v>1399</v>
      </c>
      <c r="M346" s="15">
        <v>9899712741</v>
      </c>
      <c r="N346" s="50">
        <f t="shared" si="22"/>
        <v>1.4617729891186278E-3</v>
      </c>
      <c r="O346" s="1" t="str">
        <f>VLOOKUP(D346,[1]Sheet1!$B$6:$C$870,2,0)</f>
        <v>Beetel-1202</v>
      </c>
    </row>
    <row r="347" spans="2:15" ht="22.2" customHeight="1" x14ac:dyDescent="0.25">
      <c r="B347" s="26">
        <f t="shared" si="23"/>
        <v>343</v>
      </c>
      <c r="C347" s="19" t="s">
        <v>288</v>
      </c>
      <c r="D347" s="20" t="s">
        <v>3037</v>
      </c>
      <c r="E347" s="15" t="s">
        <v>947</v>
      </c>
      <c r="F347" s="39">
        <v>2368203</v>
      </c>
      <c r="G347" s="21">
        <v>2690798</v>
      </c>
      <c r="H347" s="21">
        <f t="shared" si="20"/>
        <v>5059001</v>
      </c>
      <c r="I347" s="21">
        <v>2368203</v>
      </c>
      <c r="J347" s="21">
        <v>1348944</v>
      </c>
      <c r="K347" s="21">
        <f t="shared" si="21"/>
        <v>3717147</v>
      </c>
      <c r="L347" s="15" t="s">
        <v>1400</v>
      </c>
      <c r="M347" s="15">
        <v>9891122957</v>
      </c>
      <c r="N347" s="50">
        <f t="shared" si="22"/>
        <v>1.1665841672398409E-3</v>
      </c>
      <c r="O347" s="1" t="str">
        <f>VLOOKUP(D347,[1]Sheet1!$B$6:$C$870,2,0)</f>
        <v>Caspia-408</v>
      </c>
    </row>
    <row r="348" spans="2:15" ht="22.2" customHeight="1" x14ac:dyDescent="0.25">
      <c r="B348" s="26">
        <f t="shared" si="23"/>
        <v>344</v>
      </c>
      <c r="C348" s="19" t="s">
        <v>289</v>
      </c>
      <c r="D348" s="20" t="s">
        <v>3038</v>
      </c>
      <c r="E348" s="15" t="s">
        <v>492</v>
      </c>
      <c r="F348" s="39">
        <v>1420850</v>
      </c>
      <c r="G348" s="21">
        <v>1845159</v>
      </c>
      <c r="H348" s="21">
        <f t="shared" si="20"/>
        <v>3266009</v>
      </c>
      <c r="I348" s="21">
        <v>1420850</v>
      </c>
      <c r="J348" s="21">
        <v>871711</v>
      </c>
      <c r="K348" s="21">
        <f t="shared" si="21"/>
        <v>2292561</v>
      </c>
      <c r="L348" s="15" t="s">
        <v>1401</v>
      </c>
      <c r="M348" s="15" t="s">
        <v>1712</v>
      </c>
      <c r="N348" s="50">
        <f t="shared" si="22"/>
        <v>7.1949410798968587E-4</v>
      </c>
      <c r="O348" s="1" t="str">
        <f>VLOOKUP(D348,[1]Sheet1!$B$6:$C$870,2,0)</f>
        <v>Greenotel-916</v>
      </c>
    </row>
    <row r="349" spans="2:15" ht="22.2" customHeight="1" x14ac:dyDescent="0.25">
      <c r="B349" s="26">
        <f t="shared" si="23"/>
        <v>345</v>
      </c>
      <c r="C349" s="19" t="s">
        <v>649</v>
      </c>
      <c r="D349" s="20" t="s">
        <v>3039</v>
      </c>
      <c r="E349" s="15" t="s">
        <v>1617</v>
      </c>
      <c r="F349" s="39">
        <v>3003785</v>
      </c>
      <c r="G349" s="21">
        <v>3249026</v>
      </c>
      <c r="H349" s="21">
        <f t="shared" si="20"/>
        <v>6252811</v>
      </c>
      <c r="I349" s="21">
        <v>3003785</v>
      </c>
      <c r="J349" s="21">
        <v>1556831.0958904109</v>
      </c>
      <c r="K349" s="21">
        <f t="shared" si="21"/>
        <v>4560616.0958904112</v>
      </c>
      <c r="L349" s="15" t="s">
        <v>1402</v>
      </c>
      <c r="M349" s="15">
        <v>9999444015</v>
      </c>
      <c r="N349" s="50">
        <f t="shared" si="22"/>
        <v>1.4312973176269137E-3</v>
      </c>
      <c r="O349" s="1" t="str">
        <f>VLOOKUP(D349,[1]Sheet1!$B$6:$C$870,2,0)</f>
        <v>Beetel-702</v>
      </c>
    </row>
    <row r="350" spans="2:15" ht="22.2" customHeight="1" x14ac:dyDescent="0.25">
      <c r="B350" s="26">
        <f t="shared" si="23"/>
        <v>346</v>
      </c>
      <c r="C350" s="19" t="s">
        <v>290</v>
      </c>
      <c r="D350" s="20" t="s">
        <v>3040</v>
      </c>
      <c r="E350" s="15" t="s">
        <v>493</v>
      </c>
      <c r="F350" s="39">
        <v>3361831</v>
      </c>
      <c r="G350" s="21">
        <v>3006306</v>
      </c>
      <c r="H350" s="21">
        <f t="shared" si="20"/>
        <v>6368137</v>
      </c>
      <c r="I350" s="21">
        <v>3361831</v>
      </c>
      <c r="J350" s="21">
        <v>1658300</v>
      </c>
      <c r="K350" s="21">
        <f t="shared" si="21"/>
        <v>5020131</v>
      </c>
      <c r="L350" s="15" t="s">
        <v>1403</v>
      </c>
      <c r="M350" s="15">
        <v>9711011186</v>
      </c>
      <c r="N350" s="50">
        <f t="shared" si="22"/>
        <v>1.575510826467156E-3</v>
      </c>
      <c r="O350" s="1" t="str">
        <f>VLOOKUP(D350,[1]Sheet1!$B$6:$C$870,2,0)</f>
        <v>Lotus-205</v>
      </c>
    </row>
    <row r="351" spans="2:15" ht="22.2" customHeight="1" x14ac:dyDescent="0.25">
      <c r="B351" s="26">
        <f t="shared" si="23"/>
        <v>347</v>
      </c>
      <c r="C351" s="19" t="s">
        <v>291</v>
      </c>
      <c r="D351" s="20" t="s">
        <v>3041</v>
      </c>
      <c r="E351" s="15" t="s">
        <v>948</v>
      </c>
      <c r="F351" s="39">
        <v>1316230</v>
      </c>
      <c r="G351" s="21">
        <v>1902295</v>
      </c>
      <c r="H351" s="21">
        <f t="shared" si="20"/>
        <v>3218525</v>
      </c>
      <c r="I351" s="21">
        <v>1316230</v>
      </c>
      <c r="J351" s="21">
        <v>828535</v>
      </c>
      <c r="K351" s="21">
        <f t="shared" si="21"/>
        <v>2144765</v>
      </c>
      <c r="L351" s="15" t="s">
        <v>1569</v>
      </c>
      <c r="M351" s="15">
        <v>9891406842</v>
      </c>
      <c r="N351" s="50">
        <f t="shared" si="22"/>
        <v>6.7311001998310999E-4</v>
      </c>
      <c r="O351" s="1" t="str">
        <f>VLOOKUP(D351,[1]Sheet1!$B$6:$C$870,2,0)</f>
        <v>Greenotel-511</v>
      </c>
    </row>
    <row r="352" spans="2:15" ht="22.2" customHeight="1" x14ac:dyDescent="0.25">
      <c r="B352" s="26">
        <f t="shared" si="23"/>
        <v>348</v>
      </c>
      <c r="C352" s="19" t="s">
        <v>650</v>
      </c>
      <c r="D352" s="20" t="s">
        <v>3042</v>
      </c>
      <c r="E352" s="15" t="s">
        <v>949</v>
      </c>
      <c r="F352" s="39">
        <v>1623622</v>
      </c>
      <c r="G352" s="21">
        <v>2115620</v>
      </c>
      <c r="H352" s="21">
        <f t="shared" si="20"/>
        <v>3739242</v>
      </c>
      <c r="I352" s="21">
        <v>1623622</v>
      </c>
      <c r="J352" s="21">
        <v>924000</v>
      </c>
      <c r="K352" s="21">
        <f t="shared" si="21"/>
        <v>2547622</v>
      </c>
      <c r="L352" s="15" t="s">
        <v>1404</v>
      </c>
      <c r="M352" s="15">
        <v>8368414820</v>
      </c>
      <c r="N352" s="50">
        <f t="shared" si="22"/>
        <v>7.9954209217765612E-4</v>
      </c>
      <c r="O352" s="1" t="str">
        <f>VLOOKUP(D352,[1]Sheet1!$B$6:$C$870,2,0)</f>
        <v>Greenotel-611</v>
      </c>
    </row>
    <row r="353" spans="2:15" ht="22.2" customHeight="1" x14ac:dyDescent="0.25">
      <c r="B353" s="26">
        <f t="shared" si="23"/>
        <v>349</v>
      </c>
      <c r="C353" s="19" t="s">
        <v>292</v>
      </c>
      <c r="D353" s="20" t="s">
        <v>3043</v>
      </c>
      <c r="E353" s="15" t="s">
        <v>950</v>
      </c>
      <c r="F353" s="39">
        <v>3578200</v>
      </c>
      <c r="G353" s="21">
        <v>497280</v>
      </c>
      <c r="H353" s="21">
        <f t="shared" si="20"/>
        <v>4075480</v>
      </c>
      <c r="I353" s="21">
        <v>3578200</v>
      </c>
      <c r="J353" s="21">
        <v>2028311</v>
      </c>
      <c r="K353" s="21">
        <f t="shared" si="21"/>
        <v>5606511</v>
      </c>
      <c r="L353" s="15" t="s">
        <v>1405</v>
      </c>
      <c r="M353" s="15">
        <v>9990615803</v>
      </c>
      <c r="N353" s="50">
        <f t="shared" si="22"/>
        <v>1.759539497914935E-3</v>
      </c>
      <c r="O353" s="1" t="str">
        <f>VLOOKUP(D353,[1]Sheet1!$B$6:$C$870,2,0)</f>
        <v>Lotus-201</v>
      </c>
    </row>
    <row r="354" spans="2:15" ht="22.2" customHeight="1" x14ac:dyDescent="0.25">
      <c r="B354" s="26">
        <f t="shared" si="23"/>
        <v>350</v>
      </c>
      <c r="C354" s="19" t="s">
        <v>651</v>
      </c>
      <c r="D354" s="20" t="s">
        <v>3044</v>
      </c>
      <c r="E354" s="15" t="s">
        <v>951</v>
      </c>
      <c r="F354" s="39">
        <v>2503458</v>
      </c>
      <c r="G354" s="21">
        <v>268650</v>
      </c>
      <c r="H354" s="21">
        <f t="shared" si="20"/>
        <v>2772108</v>
      </c>
      <c r="I354" s="21">
        <v>2503458</v>
      </c>
      <c r="J354" s="21">
        <v>1306056.9179178083</v>
      </c>
      <c r="K354" s="21">
        <f t="shared" si="21"/>
        <v>3809514.9179178085</v>
      </c>
      <c r="L354" s="15" t="s">
        <v>1406</v>
      </c>
      <c r="M354" s="15" t="s">
        <v>1713</v>
      </c>
      <c r="N354" s="50">
        <f t="shared" si="22"/>
        <v>1.195572784209744E-3</v>
      </c>
      <c r="O354" s="1" t="str">
        <f>VLOOKUP(D354,[1]Sheet1!$B$6:$C$870,2,0)</f>
        <v>Beetel-109</v>
      </c>
    </row>
    <row r="355" spans="2:15" ht="22.2" customHeight="1" x14ac:dyDescent="0.25">
      <c r="B355" s="26">
        <f t="shared" si="23"/>
        <v>351</v>
      </c>
      <c r="C355" s="19" t="s">
        <v>293</v>
      </c>
      <c r="D355" s="20" t="s">
        <v>3045</v>
      </c>
      <c r="E355" s="15" t="s">
        <v>494</v>
      </c>
      <c r="F355" s="39">
        <v>2116713</v>
      </c>
      <c r="G355" s="21">
        <v>2694547</v>
      </c>
      <c r="H355" s="21">
        <f t="shared" si="20"/>
        <v>4811260</v>
      </c>
      <c r="I355" s="21">
        <v>2116713</v>
      </c>
      <c r="J355" s="21">
        <v>1217207</v>
      </c>
      <c r="K355" s="21">
        <f t="shared" si="21"/>
        <v>3333920</v>
      </c>
      <c r="L355" s="15" t="s">
        <v>1407</v>
      </c>
      <c r="M355" s="15">
        <v>9899150707</v>
      </c>
      <c r="N355" s="50">
        <f t="shared" si="22"/>
        <v>1.046312746534977E-3</v>
      </c>
      <c r="O355" s="1" t="str">
        <f>VLOOKUP(D355,[1]Sheet1!$B$6:$C$870,2,0)</f>
        <v>Tulip-1207</v>
      </c>
    </row>
    <row r="356" spans="2:15" ht="22.2" customHeight="1" x14ac:dyDescent="0.25">
      <c r="B356" s="26">
        <f t="shared" si="23"/>
        <v>352</v>
      </c>
      <c r="C356" s="19" t="s">
        <v>294</v>
      </c>
      <c r="D356" s="20" t="s">
        <v>3046</v>
      </c>
      <c r="E356" s="15" t="s">
        <v>495</v>
      </c>
      <c r="F356" s="39">
        <v>3168485</v>
      </c>
      <c r="G356" s="21">
        <v>4225110</v>
      </c>
      <c r="H356" s="21">
        <f t="shared" si="20"/>
        <v>7393595</v>
      </c>
      <c r="I356" s="21">
        <v>3168485</v>
      </c>
      <c r="J356" s="21">
        <v>1856868</v>
      </c>
      <c r="K356" s="21">
        <f t="shared" si="21"/>
        <v>5025353</v>
      </c>
      <c r="L356" s="15" t="s">
        <v>1714</v>
      </c>
      <c r="M356" s="15">
        <v>9999223418</v>
      </c>
      <c r="N356" s="50">
        <f t="shared" si="22"/>
        <v>1.5771496915756185E-3</v>
      </c>
      <c r="O356" s="1" t="str">
        <f>VLOOKUP(D356,[1]Sheet1!$B$6:$C$870,2,0)</f>
        <v>Orchid-304</v>
      </c>
    </row>
    <row r="357" spans="2:15" ht="22.2" customHeight="1" x14ac:dyDescent="0.25">
      <c r="B357" s="26">
        <f t="shared" si="23"/>
        <v>353</v>
      </c>
      <c r="C357" s="19" t="s">
        <v>295</v>
      </c>
      <c r="D357" s="20" t="s">
        <v>3047</v>
      </c>
      <c r="E357" s="15" t="s">
        <v>952</v>
      </c>
      <c r="F357" s="39">
        <v>2372886</v>
      </c>
      <c r="G357" s="21">
        <v>2892711</v>
      </c>
      <c r="H357" s="21">
        <f t="shared" si="20"/>
        <v>5265597</v>
      </c>
      <c r="I357" s="21">
        <v>2372886</v>
      </c>
      <c r="J357" s="21">
        <v>1314792</v>
      </c>
      <c r="K357" s="21">
        <f t="shared" si="21"/>
        <v>3687678</v>
      </c>
      <c r="L357" s="15" t="s">
        <v>1408</v>
      </c>
      <c r="M357" s="15">
        <v>9999341100</v>
      </c>
      <c r="N357" s="50">
        <f t="shared" si="22"/>
        <v>1.1573356578791967E-3</v>
      </c>
      <c r="O357" s="1" t="str">
        <f>VLOOKUP(D357,[1]Sheet1!$B$6:$C$870,2,0)</f>
        <v>Caspia-507</v>
      </c>
    </row>
    <row r="358" spans="2:15" ht="22.2" customHeight="1" x14ac:dyDescent="0.25">
      <c r="B358" s="26">
        <f t="shared" si="23"/>
        <v>354</v>
      </c>
      <c r="C358" s="19" t="s">
        <v>296</v>
      </c>
      <c r="D358" s="20" t="s">
        <v>3048</v>
      </c>
      <c r="E358" s="15" t="s">
        <v>953</v>
      </c>
      <c r="F358" s="39">
        <v>2731492</v>
      </c>
      <c r="G358" s="21">
        <v>3301818</v>
      </c>
      <c r="H358" s="21">
        <f t="shared" si="20"/>
        <v>6033310</v>
      </c>
      <c r="I358" s="21">
        <v>2731492</v>
      </c>
      <c r="J358" s="21">
        <v>1326671</v>
      </c>
      <c r="K358" s="21">
        <f t="shared" si="21"/>
        <v>4058163</v>
      </c>
      <c r="L358" s="15" t="s">
        <v>1409</v>
      </c>
      <c r="M358" s="15">
        <v>9818209336</v>
      </c>
      <c r="N358" s="50">
        <f t="shared" si="22"/>
        <v>1.2736081472910633E-3</v>
      </c>
      <c r="O358" s="1" t="str">
        <f>VLOOKUP(D358,[1]Sheet1!$B$6:$C$870,2,0)</f>
        <v>Beetel-510</v>
      </c>
    </row>
    <row r="359" spans="2:15" ht="22.2" customHeight="1" x14ac:dyDescent="0.25">
      <c r="B359" s="26">
        <f t="shared" si="23"/>
        <v>355</v>
      </c>
      <c r="C359" s="19" t="s">
        <v>297</v>
      </c>
      <c r="D359" s="20" t="s">
        <v>3049</v>
      </c>
      <c r="E359" s="15" t="s">
        <v>496</v>
      </c>
      <c r="F359" s="39">
        <v>1776917</v>
      </c>
      <c r="G359" s="21">
        <v>1875256</v>
      </c>
      <c r="H359" s="21">
        <f t="shared" si="20"/>
        <v>3652173</v>
      </c>
      <c r="I359" s="21">
        <v>1776917</v>
      </c>
      <c r="J359" s="21">
        <v>973080</v>
      </c>
      <c r="K359" s="21">
        <f t="shared" si="21"/>
        <v>2749997</v>
      </c>
      <c r="L359" s="15" t="s">
        <v>1410</v>
      </c>
      <c r="M359" s="15" t="s">
        <v>1715</v>
      </c>
      <c r="N359" s="50">
        <f t="shared" si="22"/>
        <v>8.6305517649882038E-4</v>
      </c>
      <c r="O359" s="1" t="str">
        <f>VLOOKUP(D359,[1]Sheet1!$B$6:$C$870,2,0)</f>
        <v>Greenotel-1009</v>
      </c>
    </row>
    <row r="360" spans="2:15" ht="22.2" customHeight="1" x14ac:dyDescent="0.25">
      <c r="B360" s="26">
        <f t="shared" si="23"/>
        <v>356</v>
      </c>
      <c r="C360" s="19" t="s">
        <v>652</v>
      </c>
      <c r="D360" s="20" t="s">
        <v>3050</v>
      </c>
      <c r="E360" s="15" t="s">
        <v>653</v>
      </c>
      <c r="F360" s="39">
        <v>3259441</v>
      </c>
      <c r="G360" s="21">
        <v>4080641</v>
      </c>
      <c r="H360" s="21">
        <f t="shared" si="20"/>
        <v>7340082</v>
      </c>
      <c r="I360" s="21">
        <v>3259441</v>
      </c>
      <c r="J360" s="21">
        <v>1885336.37</v>
      </c>
      <c r="K360" s="21">
        <f t="shared" si="21"/>
        <v>5144777.37</v>
      </c>
      <c r="L360" s="15" t="s">
        <v>1411</v>
      </c>
      <c r="M360" s="15">
        <v>8860250580</v>
      </c>
      <c r="N360" s="50">
        <f t="shared" si="22"/>
        <v>1.6146296672732686E-3</v>
      </c>
      <c r="O360" s="1" t="str">
        <f>VLOOKUP(D360,[1]Sheet1!$B$6:$C$870,2,0)</f>
        <v>Orchid-605</v>
      </c>
    </row>
    <row r="361" spans="2:15" ht="22.2" customHeight="1" x14ac:dyDescent="0.25">
      <c r="B361" s="26">
        <f t="shared" si="23"/>
        <v>357</v>
      </c>
      <c r="C361" s="19" t="s">
        <v>298</v>
      </c>
      <c r="D361" s="20" t="s">
        <v>3051</v>
      </c>
      <c r="E361" s="15" t="s">
        <v>497</v>
      </c>
      <c r="F361" s="39">
        <v>4506583</v>
      </c>
      <c r="G361" s="21">
        <v>3360306</v>
      </c>
      <c r="H361" s="21">
        <f t="shared" si="20"/>
        <v>7866889</v>
      </c>
      <c r="I361" s="21">
        <v>4506583</v>
      </c>
      <c r="J361" s="21">
        <v>1893411</v>
      </c>
      <c r="K361" s="21">
        <f t="shared" si="21"/>
        <v>6399994</v>
      </c>
      <c r="L361" s="15" t="s">
        <v>1412</v>
      </c>
      <c r="M361" s="15" t="s">
        <v>1413</v>
      </c>
      <c r="N361" s="50">
        <f t="shared" si="22"/>
        <v>2.008565082529687E-3</v>
      </c>
      <c r="O361" s="1" t="str">
        <f>VLOOKUP(D361,[1]Sheet1!$B$6:$C$870,2,0)</f>
        <v>Orchid-703</v>
      </c>
    </row>
    <row r="362" spans="2:15" ht="22.2" customHeight="1" x14ac:dyDescent="0.25">
      <c r="B362" s="26">
        <f t="shared" si="23"/>
        <v>358</v>
      </c>
      <c r="C362" s="19" t="s">
        <v>299</v>
      </c>
      <c r="D362" s="20" t="s">
        <v>3052</v>
      </c>
      <c r="E362" s="15" t="s">
        <v>1652</v>
      </c>
      <c r="F362" s="39">
        <v>2230384</v>
      </c>
      <c r="G362" s="21">
        <v>2750300</v>
      </c>
      <c r="H362" s="21">
        <f t="shared" si="20"/>
        <v>4980684</v>
      </c>
      <c r="I362" s="21">
        <v>2230384</v>
      </c>
      <c r="J362" s="21">
        <v>1231043.8042739728</v>
      </c>
      <c r="K362" s="21">
        <f t="shared" si="21"/>
        <v>3461427.8042739728</v>
      </c>
      <c r="L362" s="15" t="s">
        <v>1414</v>
      </c>
      <c r="M362" s="15" t="s">
        <v>1415</v>
      </c>
      <c r="N362" s="50">
        <f t="shared" si="22"/>
        <v>1.0863296158343438E-3</v>
      </c>
      <c r="O362" s="1" t="str">
        <f>VLOOKUP(D362,[1]Sheet1!$B$6:$C$870,2,0)</f>
        <v>Beetel-1007</v>
      </c>
    </row>
    <row r="363" spans="2:15" ht="22.2" customHeight="1" x14ac:dyDescent="0.25">
      <c r="B363" s="26">
        <f t="shared" si="23"/>
        <v>359</v>
      </c>
      <c r="C363" s="19" t="s">
        <v>300</v>
      </c>
      <c r="D363" s="20" t="s">
        <v>3053</v>
      </c>
      <c r="E363" s="15" t="s">
        <v>498</v>
      </c>
      <c r="F363" s="39">
        <v>2422595</v>
      </c>
      <c r="G363" s="21">
        <v>4159591</v>
      </c>
      <c r="H363" s="21">
        <f t="shared" si="20"/>
        <v>6582186</v>
      </c>
      <c r="I363" s="21">
        <v>2422595</v>
      </c>
      <c r="J363" s="21">
        <v>1386781</v>
      </c>
      <c r="K363" s="21">
        <f t="shared" si="21"/>
        <v>3809376</v>
      </c>
      <c r="L363" s="15" t="s">
        <v>1416</v>
      </c>
      <c r="M363" s="15">
        <v>9999191202</v>
      </c>
      <c r="N363" s="50">
        <f t="shared" si="22"/>
        <v>1.1955291864065199E-3</v>
      </c>
      <c r="O363" s="1" t="str">
        <f>VLOOKUP(D363,[1]Sheet1!$B$6:$C$870,2,0)</f>
        <v>Tulip-207</v>
      </c>
    </row>
    <row r="364" spans="2:15" ht="22.2" customHeight="1" x14ac:dyDescent="0.25">
      <c r="B364" s="26">
        <f t="shared" si="23"/>
        <v>360</v>
      </c>
      <c r="C364" s="19" t="s">
        <v>301</v>
      </c>
      <c r="D364" s="20" t="s">
        <v>3054</v>
      </c>
      <c r="E364" s="15" t="s">
        <v>954</v>
      </c>
      <c r="F364" s="39">
        <v>2645773</v>
      </c>
      <c r="G364" s="21">
        <v>3173188</v>
      </c>
      <c r="H364" s="21">
        <f t="shared" si="20"/>
        <v>5818961</v>
      </c>
      <c r="I364" s="21">
        <v>2645773</v>
      </c>
      <c r="J364" s="21">
        <v>1485334</v>
      </c>
      <c r="K364" s="21">
        <f t="shared" si="21"/>
        <v>4131107</v>
      </c>
      <c r="L364" s="15" t="s">
        <v>1417</v>
      </c>
      <c r="M364" s="15">
        <v>9654605037</v>
      </c>
      <c r="N364" s="50">
        <f t="shared" si="22"/>
        <v>1.2965007892810473E-3</v>
      </c>
      <c r="O364" s="1" t="str">
        <f>VLOOKUP(D364,[1]Sheet1!$B$6:$C$870,2,0)</f>
        <v>Iris-1307</v>
      </c>
    </row>
    <row r="365" spans="2:15" ht="22.2" customHeight="1" x14ac:dyDescent="0.25">
      <c r="B365" s="26">
        <f t="shared" si="23"/>
        <v>361</v>
      </c>
      <c r="C365" s="19" t="s">
        <v>654</v>
      </c>
      <c r="D365" s="20" t="s">
        <v>3055</v>
      </c>
      <c r="E365" s="15" t="s">
        <v>655</v>
      </c>
      <c r="F365" s="39">
        <v>1000000</v>
      </c>
      <c r="G365" s="21">
        <v>407925</v>
      </c>
      <c r="H365" s="21">
        <f t="shared" si="20"/>
        <v>1407925</v>
      </c>
      <c r="I365" s="21">
        <v>1000000</v>
      </c>
      <c r="J365" s="21">
        <v>191780.82190000001</v>
      </c>
      <c r="K365" s="21">
        <f t="shared" si="21"/>
        <v>1191780.8219000001</v>
      </c>
      <c r="L365" s="15" t="s">
        <v>1418</v>
      </c>
      <c r="M365" s="15">
        <v>9278407738</v>
      </c>
      <c r="N365" s="50">
        <f t="shared" si="22"/>
        <v>3.7402681079027131E-4</v>
      </c>
      <c r="O365" s="1" t="str">
        <f>VLOOKUP(D365,[1]Sheet1!$B$6:$C$870,2,0)</f>
        <v>Orchid-G04</v>
      </c>
    </row>
    <row r="366" spans="2:15" ht="22.2" customHeight="1" x14ac:dyDescent="0.25">
      <c r="B366" s="26">
        <f t="shared" si="23"/>
        <v>362</v>
      </c>
      <c r="C366" s="19" t="s">
        <v>302</v>
      </c>
      <c r="D366" s="20" t="s">
        <v>3056</v>
      </c>
      <c r="E366" s="15" t="s">
        <v>499</v>
      </c>
      <c r="F366" s="39">
        <v>2345581</v>
      </c>
      <c r="G366" s="21">
        <v>2335042</v>
      </c>
      <c r="H366" s="21">
        <f t="shared" si="20"/>
        <v>4680623</v>
      </c>
      <c r="I366" s="21">
        <v>2345581</v>
      </c>
      <c r="J366" s="21">
        <v>1334059</v>
      </c>
      <c r="K366" s="21">
        <f t="shared" si="21"/>
        <v>3679640</v>
      </c>
      <c r="L366" s="15" t="s">
        <v>1419</v>
      </c>
      <c r="M366" s="15">
        <v>7838606142</v>
      </c>
      <c r="N366" s="50">
        <f t="shared" si="22"/>
        <v>1.1548130233058869E-3</v>
      </c>
      <c r="O366" s="1" t="str">
        <f>VLOOKUP(D366,[1]Sheet1!$B$6:$C$870,2,0)</f>
        <v>Lotus-101</v>
      </c>
    </row>
    <row r="367" spans="2:15" ht="22.2" customHeight="1" x14ac:dyDescent="0.25">
      <c r="B367" s="26">
        <f t="shared" si="23"/>
        <v>363</v>
      </c>
      <c r="C367" s="19" t="s">
        <v>303</v>
      </c>
      <c r="D367" s="20" t="s">
        <v>3057</v>
      </c>
      <c r="E367" s="15" t="s">
        <v>500</v>
      </c>
      <c r="F367" s="39">
        <v>2490116</v>
      </c>
      <c r="G367" s="21">
        <v>3649759.07</v>
      </c>
      <c r="H367" s="21">
        <f t="shared" si="20"/>
        <v>6139875.0700000003</v>
      </c>
      <c r="I367" s="21">
        <v>2490116</v>
      </c>
      <c r="J367" s="21">
        <v>1391786</v>
      </c>
      <c r="K367" s="21">
        <f t="shared" si="21"/>
        <v>3881902</v>
      </c>
      <c r="L367" s="15" t="s">
        <v>1717</v>
      </c>
      <c r="M367" s="15" t="s">
        <v>1716</v>
      </c>
      <c r="N367" s="50">
        <f t="shared" si="22"/>
        <v>1.2182906438665657E-3</v>
      </c>
      <c r="O367" s="1" t="str">
        <f>VLOOKUP(D367,[1]Sheet1!$B$6:$C$870,2,0)</f>
        <v>Tulip-1307</v>
      </c>
    </row>
    <row r="368" spans="2:15" ht="22.2" customHeight="1" x14ac:dyDescent="0.25">
      <c r="B368" s="26">
        <f t="shared" si="23"/>
        <v>364</v>
      </c>
      <c r="C368" s="19" t="s">
        <v>656</v>
      </c>
      <c r="D368" s="20" t="s">
        <v>3058</v>
      </c>
      <c r="E368" s="15" t="s">
        <v>657</v>
      </c>
      <c r="F368" s="39">
        <v>3182786</v>
      </c>
      <c r="G368" s="21">
        <v>310800</v>
      </c>
      <c r="H368" s="21">
        <f t="shared" si="20"/>
        <v>3493586</v>
      </c>
      <c r="I368" s="21">
        <v>3182786</v>
      </c>
      <c r="J368" s="21">
        <v>1652467.9650000001</v>
      </c>
      <c r="K368" s="21">
        <f t="shared" si="21"/>
        <v>4835253.9649999999</v>
      </c>
      <c r="L368" s="15" t="s">
        <v>1420</v>
      </c>
      <c r="M368" s="15">
        <v>9582970783</v>
      </c>
      <c r="N368" s="50">
        <f t="shared" si="22"/>
        <v>1.5174892787809208E-3</v>
      </c>
      <c r="O368" s="1" t="str">
        <f>VLOOKUP(D368,[1]Sheet1!$B$6:$C$870,2,0)</f>
        <v>Lotus-704</v>
      </c>
    </row>
    <row r="369" spans="2:15" ht="22.2" customHeight="1" x14ac:dyDescent="0.25">
      <c r="B369" s="26">
        <f t="shared" si="23"/>
        <v>365</v>
      </c>
      <c r="C369" s="19" t="s">
        <v>304</v>
      </c>
      <c r="D369" s="20" t="s">
        <v>3059</v>
      </c>
      <c r="E369" s="15" t="s">
        <v>501</v>
      </c>
      <c r="F369" s="39">
        <v>2370936</v>
      </c>
      <c r="G369" s="21">
        <v>2649551</v>
      </c>
      <c r="H369" s="21">
        <f t="shared" si="20"/>
        <v>5020487</v>
      </c>
      <c r="I369" s="21">
        <v>2370936</v>
      </c>
      <c r="J369" s="21">
        <v>1232881</v>
      </c>
      <c r="K369" s="21">
        <f t="shared" si="21"/>
        <v>3603817</v>
      </c>
      <c r="L369" s="15" t="s">
        <v>1421</v>
      </c>
      <c r="M369" s="15">
        <v>9810149071</v>
      </c>
      <c r="N369" s="50">
        <f t="shared" si="22"/>
        <v>1.1310168400199888E-3</v>
      </c>
      <c r="O369" s="1" t="str">
        <f>VLOOKUP(D369,[1]Sheet1!$B$6:$C$870,2,0)</f>
        <v>Beetel-1306</v>
      </c>
    </row>
    <row r="370" spans="2:15" ht="22.2" customHeight="1" x14ac:dyDescent="0.25">
      <c r="B370" s="26">
        <f t="shared" si="23"/>
        <v>366</v>
      </c>
      <c r="C370" s="19" t="s">
        <v>658</v>
      </c>
      <c r="D370" s="20" t="s">
        <v>3060</v>
      </c>
      <c r="E370" s="15" t="s">
        <v>659</v>
      </c>
      <c r="F370" s="39">
        <v>3043918</v>
      </c>
      <c r="G370" s="21">
        <v>3304444</v>
      </c>
      <c r="H370" s="21">
        <f t="shared" si="20"/>
        <v>6348362</v>
      </c>
      <c r="I370" s="21">
        <v>3043918</v>
      </c>
      <c r="J370" s="21">
        <v>1610217.9886027398</v>
      </c>
      <c r="K370" s="21">
        <f t="shared" si="21"/>
        <v>4654135.9886027398</v>
      </c>
      <c r="L370" s="15" t="s">
        <v>1422</v>
      </c>
      <c r="M370" s="15">
        <v>9818999832</v>
      </c>
      <c r="N370" s="50">
        <f t="shared" si="22"/>
        <v>1.4606474687401656E-3</v>
      </c>
      <c r="O370" s="1" t="str">
        <f>VLOOKUP(D370,[1]Sheet1!$B$6:$C$870,2,0)</f>
        <v>Tulip-1108</v>
      </c>
    </row>
    <row r="371" spans="2:15" ht="22.2" customHeight="1" x14ac:dyDescent="0.25">
      <c r="B371" s="26">
        <f t="shared" si="23"/>
        <v>367</v>
      </c>
      <c r="C371" s="19" t="s">
        <v>305</v>
      </c>
      <c r="D371" s="20" t="s">
        <v>3061</v>
      </c>
      <c r="E371" s="15" t="s">
        <v>502</v>
      </c>
      <c r="F371" s="39">
        <v>2915281</v>
      </c>
      <c r="G371" s="21">
        <v>2936288</v>
      </c>
      <c r="H371" s="21">
        <f t="shared" si="20"/>
        <v>5851569</v>
      </c>
      <c r="I371" s="21">
        <v>2915281</v>
      </c>
      <c r="J371" s="21">
        <v>1385708</v>
      </c>
      <c r="K371" s="21">
        <f t="shared" si="21"/>
        <v>4300989</v>
      </c>
      <c r="L371" s="15" t="s">
        <v>1423</v>
      </c>
      <c r="M371" s="15">
        <v>9711375594</v>
      </c>
      <c r="N371" s="50">
        <f t="shared" si="22"/>
        <v>1.3498163163503396E-3</v>
      </c>
      <c r="O371" s="1" t="str">
        <f>VLOOKUP(D371,[1]Sheet1!$B$6:$C$870,2,0)</f>
        <v>Rosewood-803</v>
      </c>
    </row>
    <row r="372" spans="2:15" ht="22.2" customHeight="1" x14ac:dyDescent="0.25">
      <c r="B372" s="26">
        <f t="shared" si="23"/>
        <v>368</v>
      </c>
      <c r="C372" s="19" t="s">
        <v>306</v>
      </c>
      <c r="D372" s="20" t="s">
        <v>3062</v>
      </c>
      <c r="E372" s="15" t="s">
        <v>503</v>
      </c>
      <c r="F372" s="39">
        <v>4191265</v>
      </c>
      <c r="G372" s="21">
        <v>2846237</v>
      </c>
      <c r="H372" s="21">
        <f t="shared" si="20"/>
        <v>7037502</v>
      </c>
      <c r="I372" s="21">
        <v>4191265</v>
      </c>
      <c r="J372" s="21">
        <v>1775086</v>
      </c>
      <c r="K372" s="21">
        <f t="shared" si="21"/>
        <v>5966351</v>
      </c>
      <c r="L372" s="15" t="s">
        <v>1424</v>
      </c>
      <c r="M372" s="15">
        <v>9582917014</v>
      </c>
      <c r="N372" s="50">
        <f t="shared" si="22"/>
        <v>1.8724711755536145E-3</v>
      </c>
      <c r="O372" s="1" t="str">
        <f>VLOOKUP(D372,[1]Sheet1!$B$6:$C$870,2,0)</f>
        <v>Caspia-301</v>
      </c>
    </row>
    <row r="373" spans="2:15" ht="22.2" customHeight="1" x14ac:dyDescent="0.25">
      <c r="B373" s="26">
        <f t="shared" si="23"/>
        <v>369</v>
      </c>
      <c r="C373" s="19" t="s">
        <v>660</v>
      </c>
      <c r="D373" s="20" t="s">
        <v>3063</v>
      </c>
      <c r="E373" s="15" t="s">
        <v>661</v>
      </c>
      <c r="F373" s="39">
        <v>3202374</v>
      </c>
      <c r="G373" s="21">
        <v>4051310</v>
      </c>
      <c r="H373" s="21">
        <f t="shared" si="20"/>
        <v>7253684</v>
      </c>
      <c r="I373" s="21">
        <v>3202374</v>
      </c>
      <c r="J373" s="21">
        <v>1802932.51</v>
      </c>
      <c r="K373" s="21">
        <f t="shared" si="21"/>
        <v>5005306.51</v>
      </c>
      <c r="L373" s="15" t="s">
        <v>1425</v>
      </c>
      <c r="M373" s="15">
        <v>9717666885</v>
      </c>
      <c r="N373" s="50">
        <f t="shared" si="22"/>
        <v>1.5708583294522665E-3</v>
      </c>
      <c r="O373" s="1" t="str">
        <f>VLOOKUP(D373,[1]Sheet1!$B$6:$C$870,2,0)</f>
        <v>Caspia-703</v>
      </c>
    </row>
    <row r="374" spans="2:15" ht="22.2" customHeight="1" x14ac:dyDescent="0.25">
      <c r="B374" s="26">
        <f t="shared" si="23"/>
        <v>370</v>
      </c>
      <c r="C374" s="19" t="s">
        <v>307</v>
      </c>
      <c r="D374" s="20" t="s">
        <v>3064</v>
      </c>
      <c r="E374" s="15" t="s">
        <v>504</v>
      </c>
      <c r="F374" s="39">
        <v>2419288</v>
      </c>
      <c r="G374" s="21">
        <v>3287387</v>
      </c>
      <c r="H374" s="21">
        <f t="shared" si="20"/>
        <v>5706675</v>
      </c>
      <c r="I374" s="21">
        <v>2419288</v>
      </c>
      <c r="J374" s="21">
        <v>1392184</v>
      </c>
      <c r="K374" s="21">
        <f t="shared" si="21"/>
        <v>3811472</v>
      </c>
      <c r="L374" s="15" t="s">
        <v>1426</v>
      </c>
      <c r="M374" s="15">
        <v>9717687345</v>
      </c>
      <c r="N374" s="50">
        <f t="shared" si="22"/>
        <v>1.1961869920877411E-3</v>
      </c>
      <c r="O374" s="1" t="str">
        <f>VLOOKUP(D374,[1]Sheet1!$B$6:$C$870,2,0)</f>
        <v>Tulip-804</v>
      </c>
    </row>
    <row r="375" spans="2:15" ht="22.2" customHeight="1" x14ac:dyDescent="0.25">
      <c r="B375" s="26">
        <f t="shared" si="23"/>
        <v>371</v>
      </c>
      <c r="C375" s="19" t="s">
        <v>308</v>
      </c>
      <c r="D375" s="20" t="s">
        <v>3065</v>
      </c>
      <c r="E375" s="15" t="s">
        <v>955</v>
      </c>
      <c r="F375" s="39">
        <v>2429474</v>
      </c>
      <c r="G375" s="21">
        <v>2700190</v>
      </c>
      <c r="H375" s="21">
        <f t="shared" si="20"/>
        <v>5129664</v>
      </c>
      <c r="I375" s="21">
        <v>2429474</v>
      </c>
      <c r="J375" s="21">
        <v>1255226</v>
      </c>
      <c r="K375" s="21">
        <f t="shared" si="21"/>
        <v>3684700</v>
      </c>
      <c r="L375" s="15" t="s">
        <v>1427</v>
      </c>
      <c r="M375" s="15">
        <v>9971985050</v>
      </c>
      <c r="N375" s="50">
        <f t="shared" si="22"/>
        <v>1.1564010465630339E-3</v>
      </c>
      <c r="O375" s="1" t="str">
        <f>VLOOKUP(D375,[1]Sheet1!$B$6:$C$870,2,0)</f>
        <v>Beetel-1207</v>
      </c>
    </row>
    <row r="376" spans="2:15" ht="22.2" customHeight="1" x14ac:dyDescent="0.25">
      <c r="B376" s="26">
        <f t="shared" si="23"/>
        <v>372</v>
      </c>
      <c r="C376" s="19" t="s">
        <v>309</v>
      </c>
      <c r="D376" s="20" t="s">
        <v>3066</v>
      </c>
      <c r="E376" s="15" t="s">
        <v>956</v>
      </c>
      <c r="F376" s="39">
        <v>1280931</v>
      </c>
      <c r="G376" s="21">
        <v>1843200</v>
      </c>
      <c r="H376" s="21">
        <f t="shared" si="20"/>
        <v>3124131</v>
      </c>
      <c r="I376" s="21">
        <v>1280931</v>
      </c>
      <c r="J376" s="21">
        <v>819601</v>
      </c>
      <c r="K376" s="21">
        <f t="shared" si="21"/>
        <v>2100532</v>
      </c>
      <c r="L376" s="15" t="s">
        <v>1428</v>
      </c>
      <c r="M376" s="15" t="s">
        <v>1429</v>
      </c>
      <c r="N376" s="50">
        <f t="shared" si="22"/>
        <v>6.5922799770378663E-4</v>
      </c>
      <c r="O376" s="1" t="str">
        <f>VLOOKUP(D376,[1]Sheet1!$B$6:$C$870,2,0)</f>
        <v>Greenotel-213</v>
      </c>
    </row>
    <row r="377" spans="2:15" ht="22.2" customHeight="1" x14ac:dyDescent="0.25">
      <c r="B377" s="26">
        <f t="shared" si="23"/>
        <v>373</v>
      </c>
      <c r="C377" s="19" t="s">
        <v>310</v>
      </c>
      <c r="D377" s="20" t="s">
        <v>3067</v>
      </c>
      <c r="E377" s="15" t="s">
        <v>505</v>
      </c>
      <c r="F377" s="39">
        <v>2313620</v>
      </c>
      <c r="G377" s="21">
        <v>2701839</v>
      </c>
      <c r="H377" s="21">
        <f t="shared" si="20"/>
        <v>5015459</v>
      </c>
      <c r="I377" s="21">
        <v>2313620</v>
      </c>
      <c r="J377" s="21">
        <v>1250104</v>
      </c>
      <c r="K377" s="21">
        <f t="shared" si="21"/>
        <v>3563724</v>
      </c>
      <c r="L377" s="15" t="s">
        <v>1718</v>
      </c>
      <c r="M377" s="15">
        <v>8800344579</v>
      </c>
      <c r="N377" s="50">
        <f t="shared" si="22"/>
        <v>1.1184341094965129E-3</v>
      </c>
      <c r="O377" s="1" t="str">
        <f>VLOOKUP(D377,[1]Sheet1!$B$6:$C$870,2,0)</f>
        <v>Beetel-609</v>
      </c>
    </row>
    <row r="378" spans="2:15" ht="22.2" customHeight="1" x14ac:dyDescent="0.25">
      <c r="B378" s="26">
        <f t="shared" si="23"/>
        <v>374</v>
      </c>
      <c r="C378" s="19" t="s">
        <v>311</v>
      </c>
      <c r="D378" s="20" t="s">
        <v>3068</v>
      </c>
      <c r="E378" s="15" t="s">
        <v>506</v>
      </c>
      <c r="F378" s="39">
        <v>1928983</v>
      </c>
      <c r="G378" s="21">
        <v>607550</v>
      </c>
      <c r="H378" s="21">
        <f t="shared" si="20"/>
        <v>2536533</v>
      </c>
      <c r="I378" s="21">
        <v>1928983</v>
      </c>
      <c r="J378" s="21">
        <v>458142</v>
      </c>
      <c r="K378" s="21">
        <f t="shared" si="21"/>
        <v>2387125</v>
      </c>
      <c r="L378" s="115" t="s">
        <v>3546</v>
      </c>
      <c r="M378" s="15">
        <v>9821702958</v>
      </c>
      <c r="N378" s="50">
        <f t="shared" si="22"/>
        <v>7.4917194026020626E-4</v>
      </c>
      <c r="O378" s="1" t="str">
        <f>VLOOKUP(D378,[1]Sheet1!$B$6:$C$870,2,0)</f>
        <v>Rosewood-202</v>
      </c>
    </row>
    <row r="379" spans="2:15" ht="22.2" customHeight="1" x14ac:dyDescent="0.25">
      <c r="B379" s="26">
        <f t="shared" si="23"/>
        <v>375</v>
      </c>
      <c r="C379" s="19" t="s">
        <v>312</v>
      </c>
      <c r="D379" s="20" t="s">
        <v>3069</v>
      </c>
      <c r="E379" s="15" t="s">
        <v>957</v>
      </c>
      <c r="F379" s="39">
        <v>2205052</v>
      </c>
      <c r="G379" s="21">
        <v>2063204</v>
      </c>
      <c r="H379" s="21">
        <f t="shared" si="20"/>
        <v>4268256</v>
      </c>
      <c r="I379" s="21">
        <v>2205052</v>
      </c>
      <c r="J379" s="21">
        <v>1180288</v>
      </c>
      <c r="K379" s="21">
        <f t="shared" si="21"/>
        <v>3385340</v>
      </c>
      <c r="L379" s="15" t="s">
        <v>1430</v>
      </c>
      <c r="M379" s="15">
        <v>9711599636</v>
      </c>
      <c r="N379" s="50">
        <f t="shared" si="22"/>
        <v>1.0624503267489078E-3</v>
      </c>
      <c r="O379" s="1" t="str">
        <f>VLOOKUP(D379,[1]Sheet1!$B$6:$C$870,2,0)</f>
        <v>Iris-G06</v>
      </c>
    </row>
    <row r="380" spans="2:15" ht="22.2" customHeight="1" x14ac:dyDescent="0.25">
      <c r="B380" s="26">
        <f t="shared" si="23"/>
        <v>376</v>
      </c>
      <c r="C380" s="19" t="s">
        <v>662</v>
      </c>
      <c r="D380" s="20" t="s">
        <v>3070</v>
      </c>
      <c r="E380" s="15" t="s">
        <v>663</v>
      </c>
      <c r="F380" s="39">
        <v>2635976</v>
      </c>
      <c r="G380" s="21">
        <v>2225486</v>
      </c>
      <c r="H380" s="21">
        <f t="shared" si="20"/>
        <v>4861462</v>
      </c>
      <c r="I380" s="21">
        <v>2635976</v>
      </c>
      <c r="J380" s="21">
        <v>1270787.0807671235</v>
      </c>
      <c r="K380" s="21">
        <f t="shared" si="21"/>
        <v>3906763.0807671235</v>
      </c>
      <c r="L380" s="15" t="s">
        <v>1402</v>
      </c>
      <c r="M380" s="15">
        <v>9999444015</v>
      </c>
      <c r="N380" s="50">
        <f t="shared" si="22"/>
        <v>1.2260930103598457E-3</v>
      </c>
      <c r="O380" s="1" t="str">
        <f>VLOOKUP(D380,[1]Sheet1!$B$6:$C$870,2,0)</f>
        <v>Greenotel-Shop-F1</v>
      </c>
    </row>
    <row r="381" spans="2:15" ht="22.2" customHeight="1" x14ac:dyDescent="0.3">
      <c r="B381" s="26">
        <f t="shared" si="23"/>
        <v>377</v>
      </c>
      <c r="C381" s="19" t="s">
        <v>664</v>
      </c>
      <c r="D381" s="20" t="s">
        <v>3071</v>
      </c>
      <c r="E381" s="15" t="s">
        <v>1814</v>
      </c>
      <c r="F381" s="39">
        <v>2299898</v>
      </c>
      <c r="G381" s="21">
        <v>2047888</v>
      </c>
      <c r="H381" s="21">
        <f t="shared" si="20"/>
        <v>4347786</v>
      </c>
      <c r="I381" s="21">
        <v>2299898</v>
      </c>
      <c r="J381" s="21">
        <v>788314.41643835616</v>
      </c>
      <c r="K381" s="21">
        <f t="shared" si="21"/>
        <v>3088212.416438356</v>
      </c>
      <c r="L381" s="65" t="s">
        <v>2678</v>
      </c>
      <c r="M381" s="66">
        <v>9999910260</v>
      </c>
      <c r="N381" s="50">
        <f t="shared" si="22"/>
        <v>9.6920022535844721E-4</v>
      </c>
      <c r="O381" s="1" t="str">
        <f>VLOOKUP(D381,[1]Sheet1!$B$6:$C$870,2,0)</f>
        <v>Beetel-909</v>
      </c>
    </row>
    <row r="382" spans="2:15" ht="22.2" customHeight="1" x14ac:dyDescent="0.25">
      <c r="B382" s="26">
        <f t="shared" si="23"/>
        <v>378</v>
      </c>
      <c r="C382" s="19" t="s">
        <v>665</v>
      </c>
      <c r="D382" s="20" t="s">
        <v>3072</v>
      </c>
      <c r="E382" s="15" t="s">
        <v>666</v>
      </c>
      <c r="F382" s="39">
        <v>1409085</v>
      </c>
      <c r="G382" s="21">
        <v>25016</v>
      </c>
      <c r="H382" s="21">
        <f t="shared" si="20"/>
        <v>1434101</v>
      </c>
      <c r="I382" s="21">
        <v>1409085</v>
      </c>
      <c r="J382" s="21">
        <v>364753.59450000001</v>
      </c>
      <c r="K382" s="21">
        <f t="shared" si="21"/>
        <v>1773838.5945000001</v>
      </c>
      <c r="L382" s="15" t="s">
        <v>1431</v>
      </c>
      <c r="M382" s="15">
        <v>9826057106</v>
      </c>
      <c r="N382" s="50">
        <f t="shared" si="22"/>
        <v>5.5669900049222488E-4</v>
      </c>
      <c r="O382" s="1" t="str">
        <f>VLOOKUP(D382,[1]Sheet1!$B$6:$C$870,2,0)</f>
        <v>Greenotel-Shop-LGF5A</v>
      </c>
    </row>
    <row r="383" spans="2:15" ht="22.2" customHeight="1" x14ac:dyDescent="0.25">
      <c r="B383" s="26">
        <f t="shared" si="23"/>
        <v>379</v>
      </c>
      <c r="C383" s="19" t="s">
        <v>313</v>
      </c>
      <c r="D383" s="20" t="s">
        <v>3073</v>
      </c>
      <c r="E383" s="15" t="s">
        <v>507</v>
      </c>
      <c r="F383" s="39">
        <v>1645241</v>
      </c>
      <c r="G383" s="21">
        <f>739547+809970</f>
        <v>1549517</v>
      </c>
      <c r="H383" s="21">
        <f t="shared" si="20"/>
        <v>3194758</v>
      </c>
      <c r="I383" s="21">
        <v>1645241</v>
      </c>
      <c r="J383" s="21">
        <v>1076219</v>
      </c>
      <c r="K383" s="21">
        <f t="shared" si="21"/>
        <v>2721460</v>
      </c>
      <c r="L383" s="15" t="s">
        <v>1432</v>
      </c>
      <c r="M383" s="15">
        <v>9460926624</v>
      </c>
      <c r="N383" s="50">
        <f t="shared" si="22"/>
        <v>8.5409916470253588E-4</v>
      </c>
      <c r="O383" s="1" t="str">
        <f>VLOOKUP(D383,[1]Sheet1!$B$6:$C$870,2,0)</f>
        <v>Greenotel-Shop-G1A</v>
      </c>
    </row>
    <row r="384" spans="2:15" ht="22.2" customHeight="1" x14ac:dyDescent="0.25">
      <c r="B384" s="26">
        <f t="shared" si="23"/>
        <v>380</v>
      </c>
      <c r="C384" s="19" t="s">
        <v>314</v>
      </c>
      <c r="D384" s="20" t="s">
        <v>3074</v>
      </c>
      <c r="E384" s="15" t="s">
        <v>508</v>
      </c>
      <c r="F384" s="39">
        <v>2500520</v>
      </c>
      <c r="G384" s="21">
        <v>2800547</v>
      </c>
      <c r="H384" s="21">
        <f t="shared" si="20"/>
        <v>5301067</v>
      </c>
      <c r="I384" s="21">
        <v>2500520</v>
      </c>
      <c r="J384" s="21">
        <v>1300978</v>
      </c>
      <c r="K384" s="21">
        <f t="shared" si="21"/>
        <v>3801498</v>
      </c>
      <c r="L384" s="15" t="s">
        <v>1433</v>
      </c>
      <c r="M384" s="15" t="s">
        <v>1719</v>
      </c>
      <c r="N384" s="50">
        <f t="shared" si="22"/>
        <v>1.1930567660073494E-3</v>
      </c>
      <c r="O384" s="1" t="str">
        <f>VLOOKUP(D384,[1]Sheet1!$B$6:$C$870,2,0)</f>
        <v>Beetel-G07</v>
      </c>
    </row>
    <row r="385" spans="2:15" ht="22.2" customHeight="1" x14ac:dyDescent="0.25">
      <c r="B385" s="26">
        <f t="shared" si="23"/>
        <v>381</v>
      </c>
      <c r="C385" s="19" t="s">
        <v>315</v>
      </c>
      <c r="D385" s="20" t="s">
        <v>3075</v>
      </c>
      <c r="E385" s="15" t="s">
        <v>774</v>
      </c>
      <c r="F385" s="39">
        <v>1786343</v>
      </c>
      <c r="G385" s="21">
        <v>811783</v>
      </c>
      <c r="H385" s="21">
        <f t="shared" si="20"/>
        <v>2598126</v>
      </c>
      <c r="I385" s="21">
        <v>1786343</v>
      </c>
      <c r="J385" s="21">
        <v>1167993</v>
      </c>
      <c r="K385" s="21">
        <f t="shared" si="21"/>
        <v>2954336</v>
      </c>
      <c r="L385" s="15" t="s">
        <v>775</v>
      </c>
      <c r="M385" s="15">
        <v>8383935005</v>
      </c>
      <c r="N385" s="50">
        <f t="shared" si="22"/>
        <v>9.2718463980754121E-4</v>
      </c>
      <c r="O385" s="1" t="str">
        <f>VLOOKUP(D385,[1]Sheet1!$B$6:$C$870,2,0)</f>
        <v>Greenotel-Shop-G18</v>
      </c>
    </row>
    <row r="386" spans="2:15" ht="22.2" customHeight="1" x14ac:dyDescent="0.25">
      <c r="B386" s="26">
        <f t="shared" si="23"/>
        <v>382</v>
      </c>
      <c r="C386" s="19" t="s">
        <v>667</v>
      </c>
      <c r="D386" s="20" t="s">
        <v>3076</v>
      </c>
      <c r="E386" s="15" t="s">
        <v>806</v>
      </c>
      <c r="F386" s="39">
        <v>3250975</v>
      </c>
      <c r="G386" s="21">
        <v>3495021</v>
      </c>
      <c r="H386" s="21">
        <f t="shared" si="20"/>
        <v>6745996</v>
      </c>
      <c r="I386" s="21">
        <v>3250975</v>
      </c>
      <c r="J386" s="21">
        <v>1691614.825</v>
      </c>
      <c r="K386" s="21">
        <f t="shared" si="21"/>
        <v>4942589.8250000002</v>
      </c>
      <c r="L386" s="15" t="s">
        <v>1434</v>
      </c>
      <c r="M386" s="15" t="s">
        <v>1435</v>
      </c>
      <c r="N386" s="50">
        <f t="shared" si="22"/>
        <v>1.5511754135646872E-3</v>
      </c>
      <c r="O386" s="1" t="str">
        <f>VLOOKUP(D386,[1]Sheet1!$B$6:$C$870,2,0)</f>
        <v>Lotus-806</v>
      </c>
    </row>
    <row r="387" spans="2:15" ht="22.2" customHeight="1" x14ac:dyDescent="0.25">
      <c r="B387" s="26">
        <f t="shared" si="23"/>
        <v>383</v>
      </c>
      <c r="C387" s="19" t="s">
        <v>316</v>
      </c>
      <c r="D387" s="20" t="s">
        <v>3077</v>
      </c>
      <c r="E387" s="15" t="s">
        <v>509</v>
      </c>
      <c r="F387" s="39">
        <v>2710224</v>
      </c>
      <c r="G387" s="21">
        <v>3685310.62</v>
      </c>
      <c r="H387" s="21">
        <f t="shared" si="20"/>
        <v>6395534.6200000001</v>
      </c>
      <c r="I387" s="21">
        <v>2710224</v>
      </c>
      <c r="J387" s="21">
        <v>1532050</v>
      </c>
      <c r="K387" s="21">
        <f t="shared" si="21"/>
        <v>4242274</v>
      </c>
      <c r="L387" s="15" t="s">
        <v>1436</v>
      </c>
      <c r="M387" s="15" t="s">
        <v>1437</v>
      </c>
      <c r="N387" s="50">
        <f t="shared" si="22"/>
        <v>1.3313892836342572E-3</v>
      </c>
      <c r="O387" s="1" t="str">
        <f>VLOOKUP(D387,[1]Sheet1!$B$6:$C$870,2,0)</f>
        <v>Tulip-1007</v>
      </c>
    </row>
    <row r="388" spans="2:15" ht="22.2" customHeight="1" x14ac:dyDescent="0.25">
      <c r="B388" s="26">
        <f t="shared" si="23"/>
        <v>384</v>
      </c>
      <c r="C388" s="19" t="s">
        <v>668</v>
      </c>
      <c r="D388" s="20" t="s">
        <v>3078</v>
      </c>
      <c r="E388" s="15" t="s">
        <v>669</v>
      </c>
      <c r="F388" s="39">
        <v>3299707</v>
      </c>
      <c r="G388" s="21">
        <v>3243657</v>
      </c>
      <c r="H388" s="21">
        <f t="shared" si="20"/>
        <v>6543364</v>
      </c>
      <c r="I388" s="21">
        <v>3299707</v>
      </c>
      <c r="J388" s="21">
        <v>1709838.2279999999</v>
      </c>
      <c r="K388" s="21">
        <f t="shared" si="21"/>
        <v>5009545.2280000001</v>
      </c>
      <c r="L388" s="15" t="s">
        <v>1438</v>
      </c>
      <c r="M388" s="15" t="s">
        <v>1439</v>
      </c>
      <c r="N388" s="50">
        <f t="shared" si="22"/>
        <v>1.5721886027258807E-3</v>
      </c>
      <c r="O388" s="1" t="str">
        <f>VLOOKUP(D388,[1]Sheet1!$B$6:$C$870,2,0)</f>
        <v>Tulip-910</v>
      </c>
    </row>
    <row r="389" spans="2:15" ht="22.2" customHeight="1" x14ac:dyDescent="0.25">
      <c r="B389" s="26">
        <f t="shared" si="23"/>
        <v>385</v>
      </c>
      <c r="C389" s="19" t="s">
        <v>341</v>
      </c>
      <c r="D389" s="20" t="s">
        <v>3079</v>
      </c>
      <c r="E389" s="15" t="s">
        <v>510</v>
      </c>
      <c r="F389" s="39">
        <v>1349001</v>
      </c>
      <c r="G389" s="21">
        <v>1882244</v>
      </c>
      <c r="H389" s="21">
        <f t="shared" ref="H389:H452" si="24">F389+G389</f>
        <v>3231245</v>
      </c>
      <c r="I389" s="21">
        <v>1349001</v>
      </c>
      <c r="J389" s="21">
        <v>840093</v>
      </c>
      <c r="K389" s="21">
        <f t="shared" ref="K389:K452" si="25">I389+J389</f>
        <v>2189094</v>
      </c>
      <c r="L389" s="15" t="s">
        <v>1508</v>
      </c>
      <c r="M389" s="15">
        <v>9818520258</v>
      </c>
      <c r="N389" s="50">
        <f t="shared" ref="N389:N452" si="26">K389/$K$904</f>
        <v>6.8702217076691669E-4</v>
      </c>
      <c r="O389" s="1" t="str">
        <f>VLOOKUP(D389,[1]Sheet1!$B$6:$C$870,2,0)</f>
        <v>Greenotel-814</v>
      </c>
    </row>
    <row r="390" spans="2:15" ht="22.2" customHeight="1" x14ac:dyDescent="0.25">
      <c r="B390" s="26">
        <f t="shared" si="23"/>
        <v>386</v>
      </c>
      <c r="C390" s="19" t="s">
        <v>672</v>
      </c>
      <c r="D390" s="20" t="s">
        <v>3080</v>
      </c>
      <c r="E390" s="15" t="s">
        <v>673</v>
      </c>
      <c r="F390" s="39">
        <v>472733</v>
      </c>
      <c r="G390" s="21">
        <v>113037</v>
      </c>
      <c r="H390" s="21">
        <f t="shared" si="24"/>
        <v>585770</v>
      </c>
      <c r="I390" s="21">
        <v>472733</v>
      </c>
      <c r="J390" s="21">
        <v>157873.89063013697</v>
      </c>
      <c r="K390" s="21">
        <f t="shared" si="25"/>
        <v>630606.89063013694</v>
      </c>
      <c r="L390" s="15" t="s">
        <v>775</v>
      </c>
      <c r="M390" s="68" t="s">
        <v>2674</v>
      </c>
      <c r="N390" s="50">
        <f t="shared" si="26"/>
        <v>1.9790877637108881E-4</v>
      </c>
      <c r="O390" s="1" t="str">
        <f>VLOOKUP(D390,[1]Sheet1!$B$6:$C$870,2,0)</f>
        <v>Greenotel-311</v>
      </c>
    </row>
    <row r="391" spans="2:15" ht="22.2" customHeight="1" x14ac:dyDescent="0.25">
      <c r="B391" s="26">
        <f t="shared" ref="B391:B454" si="27">+B390+1</f>
        <v>387</v>
      </c>
      <c r="C391" s="19" t="s">
        <v>670</v>
      </c>
      <c r="D391" s="20" t="s">
        <v>3081</v>
      </c>
      <c r="E391" s="15" t="s">
        <v>671</v>
      </c>
      <c r="F391" s="39">
        <v>1154113</v>
      </c>
      <c r="G391" s="21">
        <v>138026</v>
      </c>
      <c r="H391" s="21">
        <f t="shared" si="24"/>
        <v>1292139</v>
      </c>
      <c r="I391" s="21">
        <v>1154113</v>
      </c>
      <c r="J391" s="21">
        <v>677140</v>
      </c>
      <c r="K391" s="21">
        <f t="shared" si="25"/>
        <v>1831253</v>
      </c>
      <c r="L391" s="15" t="s">
        <v>775</v>
      </c>
      <c r="M391" s="68" t="s">
        <v>2674</v>
      </c>
      <c r="N391" s="50">
        <f t="shared" si="26"/>
        <v>5.7471785646638683E-4</v>
      </c>
      <c r="O391" s="1" t="str">
        <f>VLOOKUP(D391,[1]Sheet1!$B$6:$C$870,2,0)</f>
        <v>Greenotel-705</v>
      </c>
    </row>
    <row r="392" spans="2:15" ht="22.2" customHeight="1" x14ac:dyDescent="0.25">
      <c r="B392" s="26">
        <f t="shared" si="27"/>
        <v>388</v>
      </c>
      <c r="C392" s="19" t="s">
        <v>342</v>
      </c>
      <c r="D392" s="20" t="s">
        <v>3082</v>
      </c>
      <c r="E392" s="15" t="s">
        <v>511</v>
      </c>
      <c r="F392" s="39">
        <v>3142934</v>
      </c>
      <c r="G392" s="21">
        <v>3465827</v>
      </c>
      <c r="H392" s="21">
        <f t="shared" si="24"/>
        <v>6608761</v>
      </c>
      <c r="I392" s="21">
        <v>3142934</v>
      </c>
      <c r="J392" s="21">
        <v>1627382</v>
      </c>
      <c r="K392" s="21">
        <f t="shared" si="25"/>
        <v>4770316</v>
      </c>
      <c r="L392" s="15" t="s">
        <v>1509</v>
      </c>
      <c r="M392" s="15">
        <v>7065300147</v>
      </c>
      <c r="N392" s="50">
        <f t="shared" si="26"/>
        <v>1.4971092395137692E-3</v>
      </c>
      <c r="O392" s="1" t="str">
        <f>VLOOKUP(D392,[1]Sheet1!$B$6:$C$870,2,0)</f>
        <v>Beetel-802</v>
      </c>
    </row>
    <row r="393" spans="2:15" ht="22.2" customHeight="1" x14ac:dyDescent="0.25">
      <c r="B393" s="26">
        <f t="shared" si="27"/>
        <v>389</v>
      </c>
      <c r="C393" s="19" t="s">
        <v>343</v>
      </c>
      <c r="D393" s="20" t="s">
        <v>3083</v>
      </c>
      <c r="E393" s="15" t="s">
        <v>512</v>
      </c>
      <c r="F393" s="39">
        <v>1086872</v>
      </c>
      <c r="G393" s="21">
        <v>1531599</v>
      </c>
      <c r="H393" s="21">
        <f t="shared" si="24"/>
        <v>2618471</v>
      </c>
      <c r="I393" s="21">
        <v>1086872</v>
      </c>
      <c r="J393" s="21">
        <v>626858</v>
      </c>
      <c r="K393" s="21">
        <f t="shared" si="25"/>
        <v>1713730</v>
      </c>
      <c r="L393" s="15" t="s">
        <v>1510</v>
      </c>
      <c r="M393" s="15">
        <v>9958270222</v>
      </c>
      <c r="N393" s="50">
        <f t="shared" si="26"/>
        <v>5.3783460404550388E-4</v>
      </c>
      <c r="O393" s="1" t="str">
        <f>VLOOKUP(D393,[1]Sheet1!$B$6:$C$870,2,0)</f>
        <v>Greenotel-707</v>
      </c>
    </row>
    <row r="394" spans="2:15" ht="22.2" customHeight="1" x14ac:dyDescent="0.25">
      <c r="B394" s="26">
        <f t="shared" si="27"/>
        <v>390</v>
      </c>
      <c r="C394" s="19" t="s">
        <v>344</v>
      </c>
      <c r="D394" s="20" t="s">
        <v>3084</v>
      </c>
      <c r="E394" s="15" t="s">
        <v>513</v>
      </c>
      <c r="F394" s="39">
        <v>1086872</v>
      </c>
      <c r="G394" s="21">
        <v>1522369</v>
      </c>
      <c r="H394" s="21">
        <f t="shared" si="24"/>
        <v>2609241</v>
      </c>
      <c r="I394" s="21">
        <v>1086872</v>
      </c>
      <c r="J394" s="21">
        <v>627480</v>
      </c>
      <c r="K394" s="21">
        <f t="shared" si="25"/>
        <v>1714352</v>
      </c>
      <c r="L394" s="15" t="s">
        <v>1627</v>
      </c>
      <c r="M394" s="15">
        <v>9015701689</v>
      </c>
      <c r="N394" s="50">
        <f t="shared" si="26"/>
        <v>5.3802981164746927E-4</v>
      </c>
      <c r="O394" s="1" t="str">
        <f>VLOOKUP(D394,[1]Sheet1!$B$6:$C$870,2,0)</f>
        <v>Greenotel-706</v>
      </c>
    </row>
    <row r="395" spans="2:15" ht="22.2" customHeight="1" x14ac:dyDescent="0.25">
      <c r="B395" s="26">
        <f t="shared" si="27"/>
        <v>391</v>
      </c>
      <c r="C395" s="19" t="s">
        <v>674</v>
      </c>
      <c r="D395" s="20" t="s">
        <v>3085</v>
      </c>
      <c r="E395" s="15" t="s">
        <v>675</v>
      </c>
      <c r="F395" s="39">
        <v>1168393</v>
      </c>
      <c r="G395" s="21">
        <v>210700</v>
      </c>
      <c r="H395" s="21">
        <f t="shared" si="24"/>
        <v>1379093</v>
      </c>
      <c r="I395" s="21">
        <v>1168393</v>
      </c>
      <c r="J395" s="21">
        <v>445273.9</v>
      </c>
      <c r="K395" s="21">
        <f t="shared" si="25"/>
        <v>1613666.9</v>
      </c>
      <c r="L395" s="15" t="s">
        <v>1492</v>
      </c>
      <c r="M395" s="15">
        <v>9999555100</v>
      </c>
      <c r="N395" s="50">
        <f t="shared" si="26"/>
        <v>5.0643094199368367E-4</v>
      </c>
      <c r="O395" s="1" t="str">
        <f>VLOOKUP(D395,[1]Sheet1!$B$6:$C$870,2,0)</f>
        <v>Greenotel-910</v>
      </c>
    </row>
    <row r="396" spans="2:15" ht="22.2" customHeight="1" x14ac:dyDescent="0.25">
      <c r="B396" s="26">
        <f t="shared" si="27"/>
        <v>392</v>
      </c>
      <c r="C396" s="19" t="s">
        <v>345</v>
      </c>
      <c r="D396" s="20" t="s">
        <v>3086</v>
      </c>
      <c r="E396" s="15" t="s">
        <v>514</v>
      </c>
      <c r="F396" s="39">
        <v>1232107</v>
      </c>
      <c r="G396" s="21">
        <v>1505263</v>
      </c>
      <c r="H396" s="21">
        <f t="shared" si="24"/>
        <v>2737370</v>
      </c>
      <c r="I396" s="21">
        <v>1232107</v>
      </c>
      <c r="J396" s="21">
        <v>720735</v>
      </c>
      <c r="K396" s="21">
        <f t="shared" si="25"/>
        <v>1952842</v>
      </c>
      <c r="L396" s="15" t="s">
        <v>1511</v>
      </c>
      <c r="M396" s="15">
        <v>8851688909</v>
      </c>
      <c r="N396" s="50">
        <f t="shared" si="26"/>
        <v>6.1287717658757785E-4</v>
      </c>
      <c r="O396" s="1" t="str">
        <f>VLOOKUP(D396,[1]Sheet1!$B$6:$C$870,2,0)</f>
        <v>Greenotel-403</v>
      </c>
    </row>
    <row r="397" spans="2:15" ht="22.2" customHeight="1" x14ac:dyDescent="0.25">
      <c r="B397" s="26">
        <f t="shared" si="27"/>
        <v>393</v>
      </c>
      <c r="C397" s="19" t="s">
        <v>346</v>
      </c>
      <c r="D397" s="20" t="s">
        <v>3087</v>
      </c>
      <c r="E397" s="15" t="s">
        <v>578</v>
      </c>
      <c r="F397" s="39">
        <v>2692496</v>
      </c>
      <c r="G397" s="21">
        <v>0</v>
      </c>
      <c r="H397" s="21">
        <f t="shared" si="24"/>
        <v>2692496</v>
      </c>
      <c r="I397" s="21">
        <v>2692496</v>
      </c>
      <c r="J397" s="21">
        <v>678034</v>
      </c>
      <c r="K397" s="21">
        <f t="shared" si="25"/>
        <v>3370530</v>
      </c>
      <c r="L397" s="15" t="s">
        <v>1628</v>
      </c>
      <c r="M397" s="15" t="s">
        <v>1583</v>
      </c>
      <c r="N397" s="50">
        <f t="shared" si="26"/>
        <v>1.057802377255164E-3</v>
      </c>
      <c r="O397" s="1" t="str">
        <f>VLOOKUP(D397,[1]Sheet1!$B$6:$C$870,2,0)</f>
        <v>Lotus-207</v>
      </c>
    </row>
    <row r="398" spans="2:15" ht="22.2" customHeight="1" x14ac:dyDescent="0.25">
      <c r="B398" s="26">
        <f t="shared" si="27"/>
        <v>394</v>
      </c>
      <c r="C398" s="19" t="s">
        <v>347</v>
      </c>
      <c r="D398" s="20" t="s">
        <v>3088</v>
      </c>
      <c r="E398" s="15" t="s">
        <v>805</v>
      </c>
      <c r="F398" s="39">
        <v>3055099</v>
      </c>
      <c r="G398" s="21">
        <v>1574924</v>
      </c>
      <c r="H398" s="21">
        <f t="shared" si="24"/>
        <v>4630023</v>
      </c>
      <c r="I398" s="21">
        <v>3055099</v>
      </c>
      <c r="J398" s="21">
        <v>1111460</v>
      </c>
      <c r="K398" s="21">
        <f t="shared" si="25"/>
        <v>4166559</v>
      </c>
      <c r="L398" s="15" t="s">
        <v>1512</v>
      </c>
      <c r="M398" s="15">
        <v>8826488882</v>
      </c>
      <c r="N398" s="50">
        <f t="shared" si="26"/>
        <v>1.307626994915903E-3</v>
      </c>
      <c r="O398" s="1" t="str">
        <f>VLOOKUP(D398,[1]Sheet1!$B$6:$C$870,2,0)</f>
        <v>Iris-1107</v>
      </c>
    </row>
    <row r="399" spans="2:15" ht="22.2" customHeight="1" x14ac:dyDescent="0.25">
      <c r="B399" s="26">
        <f t="shared" si="27"/>
        <v>395</v>
      </c>
      <c r="C399" s="19" t="s">
        <v>348</v>
      </c>
      <c r="D399" s="20" t="s">
        <v>3089</v>
      </c>
      <c r="E399" s="15" t="s">
        <v>804</v>
      </c>
      <c r="F399" s="39">
        <v>1423853</v>
      </c>
      <c r="G399" s="21">
        <v>2060647</v>
      </c>
      <c r="H399" s="21">
        <f t="shared" si="24"/>
        <v>3484500</v>
      </c>
      <c r="I399" s="21">
        <v>1423853</v>
      </c>
      <c r="J399" s="21">
        <v>884736</v>
      </c>
      <c r="K399" s="21">
        <f t="shared" si="25"/>
        <v>2308589</v>
      </c>
      <c r="L399" s="15" t="s">
        <v>1720</v>
      </c>
      <c r="M399" s="15">
        <v>9810153844</v>
      </c>
      <c r="N399" s="50">
        <f t="shared" si="26"/>
        <v>7.2452431288406321E-4</v>
      </c>
      <c r="O399" s="1" t="str">
        <f>VLOOKUP(D399,[1]Sheet1!$B$6:$C$870,2,0)</f>
        <v>Greenotel-309</v>
      </c>
    </row>
    <row r="400" spans="2:15" ht="22.2" customHeight="1" x14ac:dyDescent="0.25">
      <c r="B400" s="26">
        <f t="shared" si="27"/>
        <v>396</v>
      </c>
      <c r="C400" s="19" t="s">
        <v>317</v>
      </c>
      <c r="D400" s="20" t="s">
        <v>3090</v>
      </c>
      <c r="E400" s="15" t="s">
        <v>803</v>
      </c>
      <c r="F400" s="39">
        <v>3147133</v>
      </c>
      <c r="G400" s="21">
        <v>3459949</v>
      </c>
      <c r="H400" s="21">
        <f t="shared" si="24"/>
        <v>6607082</v>
      </c>
      <c r="I400" s="21">
        <v>3147133</v>
      </c>
      <c r="J400" s="21">
        <v>1670875</v>
      </c>
      <c r="K400" s="21">
        <f t="shared" si="25"/>
        <v>4818008</v>
      </c>
      <c r="L400" s="15" t="s">
        <v>1440</v>
      </c>
      <c r="M400" s="15">
        <v>9582625768</v>
      </c>
      <c r="N400" s="50">
        <f t="shared" si="26"/>
        <v>1.5120768294702607E-3</v>
      </c>
      <c r="O400" s="1" t="str">
        <f>VLOOKUP(D400,[1]Sheet1!$B$6:$C$870,2,0)</f>
        <v>Lotus-305</v>
      </c>
    </row>
    <row r="401" spans="2:15" ht="22.2" customHeight="1" x14ac:dyDescent="0.25">
      <c r="B401" s="26">
        <f t="shared" si="27"/>
        <v>397</v>
      </c>
      <c r="C401" s="19" t="s">
        <v>318</v>
      </c>
      <c r="D401" s="20" t="s">
        <v>3091</v>
      </c>
      <c r="E401" s="15" t="s">
        <v>515</v>
      </c>
      <c r="F401" s="39">
        <v>1391291</v>
      </c>
      <c r="G401" s="21">
        <v>1269772</v>
      </c>
      <c r="H401" s="21">
        <f t="shared" si="24"/>
        <v>2661063</v>
      </c>
      <c r="I401" s="21">
        <v>1391291</v>
      </c>
      <c r="J401" s="21">
        <v>801838</v>
      </c>
      <c r="K401" s="21">
        <f t="shared" si="25"/>
        <v>2193129</v>
      </c>
      <c r="L401" s="15" t="s">
        <v>1441</v>
      </c>
      <c r="M401" s="15">
        <v>9873017435</v>
      </c>
      <c r="N401" s="50">
        <f t="shared" si="26"/>
        <v>6.8828850947098537E-4</v>
      </c>
      <c r="O401" s="1" t="str">
        <f>VLOOKUP(D401,[1]Sheet1!$B$6:$C$870,2,0)</f>
        <v>Lotus-106</v>
      </c>
    </row>
    <row r="402" spans="2:15" ht="22.2" customHeight="1" x14ac:dyDescent="0.25">
      <c r="B402" s="26">
        <f t="shared" si="27"/>
        <v>398</v>
      </c>
      <c r="C402" s="19" t="s">
        <v>319</v>
      </c>
      <c r="D402" s="20" t="s">
        <v>3092</v>
      </c>
      <c r="E402" s="15" t="s">
        <v>516</v>
      </c>
      <c r="F402" s="39">
        <v>2781841</v>
      </c>
      <c r="G402" s="21">
        <v>2984049</v>
      </c>
      <c r="H402" s="21">
        <f t="shared" si="24"/>
        <v>5765890</v>
      </c>
      <c r="I402" s="21">
        <v>2781841</v>
      </c>
      <c r="J402" s="21">
        <v>1440750</v>
      </c>
      <c r="K402" s="21">
        <f t="shared" si="25"/>
        <v>4222591</v>
      </c>
      <c r="L402" s="15" t="s">
        <v>1442</v>
      </c>
      <c r="M402" s="15">
        <v>8448510047</v>
      </c>
      <c r="N402" s="50">
        <f t="shared" si="26"/>
        <v>1.3252119986993914E-3</v>
      </c>
      <c r="O402" s="1" t="str">
        <f>VLOOKUP(D402,[1]Sheet1!$B$6:$C$870,2,0)</f>
        <v>Beetel-905</v>
      </c>
    </row>
    <row r="403" spans="2:15" ht="22.2" customHeight="1" x14ac:dyDescent="0.25">
      <c r="B403" s="26">
        <f t="shared" si="27"/>
        <v>399</v>
      </c>
      <c r="C403" s="19" t="s">
        <v>320</v>
      </c>
      <c r="D403" s="20" t="s">
        <v>3093</v>
      </c>
      <c r="E403" s="15" t="s">
        <v>517</v>
      </c>
      <c r="F403" s="39">
        <v>3941723</v>
      </c>
      <c r="G403" s="21">
        <v>4660089</v>
      </c>
      <c r="H403" s="21">
        <f t="shared" si="24"/>
        <v>8601812</v>
      </c>
      <c r="I403" s="21">
        <v>3941723</v>
      </c>
      <c r="J403" s="21">
        <v>2189027</v>
      </c>
      <c r="K403" s="21">
        <f t="shared" si="25"/>
        <v>6130750</v>
      </c>
      <c r="L403" s="15" t="s">
        <v>1443</v>
      </c>
      <c r="M403" s="15">
        <v>9811362595</v>
      </c>
      <c r="N403" s="50">
        <f t="shared" si="26"/>
        <v>1.92406592564288E-3</v>
      </c>
      <c r="O403" s="1" t="str">
        <f>VLOOKUP(D403,[1]Sheet1!$B$6:$C$870,2,0)</f>
        <v>Orchid-702</v>
      </c>
    </row>
    <row r="404" spans="2:15" ht="22.2" customHeight="1" x14ac:dyDescent="0.25">
      <c r="B404" s="26">
        <f t="shared" si="27"/>
        <v>400</v>
      </c>
      <c r="C404" s="19" t="s">
        <v>321</v>
      </c>
      <c r="D404" s="20" t="s">
        <v>3094</v>
      </c>
      <c r="E404" s="15" t="s">
        <v>518</v>
      </c>
      <c r="F404" s="39">
        <v>3843590</v>
      </c>
      <c r="G404" s="21">
        <v>3355819</v>
      </c>
      <c r="H404" s="21">
        <f t="shared" si="24"/>
        <v>7199409</v>
      </c>
      <c r="I404" s="21">
        <v>3843590</v>
      </c>
      <c r="J404" s="21">
        <v>1702366</v>
      </c>
      <c r="K404" s="21">
        <f t="shared" si="25"/>
        <v>5545956</v>
      </c>
      <c r="L404" s="15" t="s">
        <v>1444</v>
      </c>
      <c r="M404" s="15">
        <v>7509387799</v>
      </c>
      <c r="N404" s="50">
        <f t="shared" si="26"/>
        <v>1.7405350021962539E-3</v>
      </c>
      <c r="O404" s="1" t="str">
        <f>VLOOKUP(D404,[1]Sheet1!$B$6:$C$870,2,0)</f>
        <v>Lotus-703</v>
      </c>
    </row>
    <row r="405" spans="2:15" ht="22.2" customHeight="1" x14ac:dyDescent="0.25">
      <c r="B405" s="26">
        <f t="shared" si="27"/>
        <v>401</v>
      </c>
      <c r="C405" s="19" t="s">
        <v>322</v>
      </c>
      <c r="D405" s="20" t="s">
        <v>3095</v>
      </c>
      <c r="E405" s="15" t="s">
        <v>519</v>
      </c>
      <c r="F405" s="39">
        <v>1075000</v>
      </c>
      <c r="G405" s="21">
        <v>1630701</v>
      </c>
      <c r="H405" s="21">
        <f t="shared" si="24"/>
        <v>2705701</v>
      </c>
      <c r="I405" s="21">
        <v>1075000</v>
      </c>
      <c r="J405" s="21">
        <v>715677</v>
      </c>
      <c r="K405" s="21">
        <f t="shared" si="25"/>
        <v>1790677</v>
      </c>
      <c r="L405" s="15" t="s">
        <v>1445</v>
      </c>
      <c r="M405" s="15">
        <v>9582883933</v>
      </c>
      <c r="N405" s="50">
        <f t="shared" si="26"/>
        <v>5.6198354190472872E-4</v>
      </c>
      <c r="O405" s="1" t="str">
        <f>VLOOKUP(D405,[1]Sheet1!$B$6:$C$870,2,0)</f>
        <v>Greenotel-111</v>
      </c>
    </row>
    <row r="406" spans="2:15" ht="22.2" customHeight="1" x14ac:dyDescent="0.25">
      <c r="B406" s="26">
        <f t="shared" si="27"/>
        <v>402</v>
      </c>
      <c r="C406" s="19" t="s">
        <v>323</v>
      </c>
      <c r="D406" s="20" t="s">
        <v>3096</v>
      </c>
      <c r="E406" s="15" t="s">
        <v>520</v>
      </c>
      <c r="F406" s="39">
        <v>1482128</v>
      </c>
      <c r="G406" s="21">
        <v>1613854.66</v>
      </c>
      <c r="H406" s="21">
        <f t="shared" si="24"/>
        <v>3095982.66</v>
      </c>
      <c r="I406" s="21">
        <v>1482128</v>
      </c>
      <c r="J406" s="21">
        <v>822655</v>
      </c>
      <c r="K406" s="21">
        <f t="shared" si="25"/>
        <v>2304783</v>
      </c>
      <c r="L406" s="15" t="s">
        <v>1446</v>
      </c>
      <c r="M406" s="15">
        <v>9828119596</v>
      </c>
      <c r="N406" s="50">
        <f t="shared" si="26"/>
        <v>7.2332984321673102E-4</v>
      </c>
      <c r="O406" s="1" t="str">
        <f>VLOOKUP(D406,[1]Sheet1!$B$6:$C$870,2,0)</f>
        <v>Caspia-1208</v>
      </c>
    </row>
    <row r="407" spans="2:15" ht="22.2" customHeight="1" x14ac:dyDescent="0.25">
      <c r="B407" s="26">
        <f t="shared" si="27"/>
        <v>403</v>
      </c>
      <c r="C407" s="19" t="s">
        <v>676</v>
      </c>
      <c r="D407" s="20" t="s">
        <v>3097</v>
      </c>
      <c r="E407" s="15" t="s">
        <v>802</v>
      </c>
      <c r="F407" s="39">
        <v>957693</v>
      </c>
      <c r="G407" s="21">
        <v>113037</v>
      </c>
      <c r="H407" s="21">
        <f t="shared" si="24"/>
        <v>1070730</v>
      </c>
      <c r="I407" s="21">
        <v>957693</v>
      </c>
      <c r="J407" s="21">
        <v>646666.6</v>
      </c>
      <c r="K407" s="21">
        <f t="shared" si="25"/>
        <v>1604359.6</v>
      </c>
      <c r="L407" s="15" t="s">
        <v>775</v>
      </c>
      <c r="M407" s="15">
        <v>8383935005</v>
      </c>
      <c r="N407" s="50">
        <f t="shared" si="26"/>
        <v>5.0350995210015758E-4</v>
      </c>
      <c r="O407" s="1" t="str">
        <f>VLOOKUP(D407,[1]Sheet1!$B$6:$C$870,2,0)</f>
        <v>Greenotel-906</v>
      </c>
    </row>
    <row r="408" spans="2:15" ht="22.2" customHeight="1" x14ac:dyDescent="0.25">
      <c r="B408" s="26">
        <f t="shared" si="27"/>
        <v>404</v>
      </c>
      <c r="C408" s="19" t="s">
        <v>324</v>
      </c>
      <c r="D408" s="20" t="s">
        <v>3098</v>
      </c>
      <c r="E408" s="15" t="s">
        <v>521</v>
      </c>
      <c r="F408" s="39">
        <v>2747411</v>
      </c>
      <c r="G408" s="21">
        <v>2191808</v>
      </c>
      <c r="H408" s="21">
        <f t="shared" si="24"/>
        <v>4939219</v>
      </c>
      <c r="I408" s="21">
        <v>2747411</v>
      </c>
      <c r="J408" s="21">
        <v>1601896</v>
      </c>
      <c r="K408" s="21">
        <f t="shared" si="25"/>
        <v>4349307</v>
      </c>
      <c r="L408" s="15" t="s">
        <v>1447</v>
      </c>
      <c r="M408" s="15" t="s">
        <v>1448</v>
      </c>
      <c r="N408" s="50">
        <f t="shared" si="26"/>
        <v>1.36498036926315E-3</v>
      </c>
      <c r="O408" s="1" t="str">
        <f>VLOOKUP(D408,[1]Sheet1!$B$6:$C$870,2,0)</f>
        <v>Orchid-807</v>
      </c>
    </row>
    <row r="409" spans="2:15" ht="22.2" customHeight="1" x14ac:dyDescent="0.25">
      <c r="B409" s="26">
        <f t="shared" si="27"/>
        <v>405</v>
      </c>
      <c r="C409" s="19" t="s">
        <v>677</v>
      </c>
      <c r="D409" s="20" t="s">
        <v>3099</v>
      </c>
      <c r="E409" s="15" t="s">
        <v>1783</v>
      </c>
      <c r="F409" s="39">
        <v>1510484</v>
      </c>
      <c r="G409" s="21">
        <v>2191808</v>
      </c>
      <c r="H409" s="21">
        <f t="shared" si="24"/>
        <v>3702292</v>
      </c>
      <c r="I409" s="21">
        <v>1510484</v>
      </c>
      <c r="J409" s="21">
        <v>934718.4</v>
      </c>
      <c r="K409" s="21">
        <f t="shared" si="25"/>
        <v>2445202.4</v>
      </c>
      <c r="L409" s="15" t="s">
        <v>1447</v>
      </c>
      <c r="M409" s="15">
        <v>9818634946</v>
      </c>
      <c r="N409" s="50">
        <f t="shared" si="26"/>
        <v>7.6739886949234453E-4</v>
      </c>
      <c r="O409" s="1" t="str">
        <f>VLOOKUP(D409,[1]Sheet1!$B$6:$C$870,2,0)</f>
        <v>Greenotel-Shop-F10</v>
      </c>
    </row>
    <row r="410" spans="2:15" ht="22.2" customHeight="1" x14ac:dyDescent="0.25">
      <c r="B410" s="26">
        <f t="shared" si="27"/>
        <v>406</v>
      </c>
      <c r="C410" s="19" t="s">
        <v>678</v>
      </c>
      <c r="D410" s="20" t="s">
        <v>3100</v>
      </c>
      <c r="E410" s="15" t="s">
        <v>1064</v>
      </c>
      <c r="F410" s="39">
        <v>3084824</v>
      </c>
      <c r="G410" s="21">
        <v>2539060</v>
      </c>
      <c r="H410" s="21">
        <f t="shared" si="24"/>
        <v>5623884</v>
      </c>
      <c r="I410" s="21">
        <v>3084824</v>
      </c>
      <c r="J410" s="21">
        <v>1452287.2166575342</v>
      </c>
      <c r="K410" s="21">
        <f t="shared" si="25"/>
        <v>4537111.2166575342</v>
      </c>
      <c r="L410" s="15" t="s">
        <v>1449</v>
      </c>
      <c r="M410" s="15">
        <v>9560731144</v>
      </c>
      <c r="N410" s="50">
        <f t="shared" si="26"/>
        <v>1.4239205795086851E-3</v>
      </c>
      <c r="O410" s="1" t="str">
        <f>VLOOKUP(D410,[1]Sheet1!$B$6:$C$870,2,0)</f>
        <v>Beetel-G06</v>
      </c>
    </row>
    <row r="411" spans="2:15" ht="22.2" customHeight="1" x14ac:dyDescent="0.25">
      <c r="B411" s="26">
        <f t="shared" si="27"/>
        <v>407</v>
      </c>
      <c r="C411" s="19" t="s">
        <v>325</v>
      </c>
      <c r="D411" s="20" t="s">
        <v>3101</v>
      </c>
      <c r="E411" s="15" t="s">
        <v>522</v>
      </c>
      <c r="F411" s="39">
        <v>1205968</v>
      </c>
      <c r="G411" s="21">
        <v>2191808</v>
      </c>
      <c r="H411" s="21">
        <f t="shared" si="24"/>
        <v>3397776</v>
      </c>
      <c r="I411" s="21">
        <v>1205968</v>
      </c>
      <c r="J411" s="21">
        <v>730883</v>
      </c>
      <c r="K411" s="21">
        <f t="shared" si="25"/>
        <v>1936851</v>
      </c>
      <c r="L411" s="15" t="s">
        <v>1450</v>
      </c>
      <c r="M411" s="15">
        <v>9810643503</v>
      </c>
      <c r="N411" s="50">
        <f t="shared" si="26"/>
        <v>6.0785858372097018E-4</v>
      </c>
      <c r="O411" s="1" t="str">
        <f>VLOOKUP(D411,[1]Sheet1!$B$6:$C$870,2,0)</f>
        <v>Greenotel-414</v>
      </c>
    </row>
    <row r="412" spans="2:15" ht="22.2" customHeight="1" x14ac:dyDescent="0.25">
      <c r="B412" s="26">
        <f t="shared" si="27"/>
        <v>408</v>
      </c>
      <c r="C412" s="19" t="s">
        <v>326</v>
      </c>
      <c r="D412" s="20" t="s">
        <v>3102</v>
      </c>
      <c r="E412" s="15" t="s">
        <v>523</v>
      </c>
      <c r="F412" s="39">
        <v>1516945</v>
      </c>
      <c r="G412" s="21">
        <v>2153480</v>
      </c>
      <c r="H412" s="21">
        <f t="shared" si="24"/>
        <v>3670425</v>
      </c>
      <c r="I412" s="21">
        <v>1511801</v>
      </c>
      <c r="J412" s="21">
        <v>891550.16942465748</v>
      </c>
      <c r="K412" s="21">
        <f t="shared" si="25"/>
        <v>2403351.1694246577</v>
      </c>
      <c r="L412" s="15" t="s">
        <v>1451</v>
      </c>
      <c r="M412" s="15" t="s">
        <v>1452</v>
      </c>
      <c r="N412" s="50">
        <f t="shared" si="26"/>
        <v>7.5426433836707615E-4</v>
      </c>
      <c r="O412" s="1" t="str">
        <f>VLOOKUP(D412,[1]Sheet1!$B$6:$C$870,2,0)</f>
        <v>Greenotel-610</v>
      </c>
    </row>
    <row r="413" spans="2:15" ht="22.2" customHeight="1" x14ac:dyDescent="0.25">
      <c r="B413" s="26">
        <f t="shared" si="27"/>
        <v>409</v>
      </c>
      <c r="C413" s="19" t="s">
        <v>327</v>
      </c>
      <c r="D413" s="20" t="s">
        <v>3103</v>
      </c>
      <c r="E413" s="15" t="s">
        <v>801</v>
      </c>
      <c r="F413" s="39">
        <v>3566477</v>
      </c>
      <c r="G413" s="21">
        <v>2191808</v>
      </c>
      <c r="H413" s="21">
        <f t="shared" si="24"/>
        <v>5758285</v>
      </c>
      <c r="I413" s="21">
        <v>3566477</v>
      </c>
      <c r="J413" s="21">
        <v>1959725</v>
      </c>
      <c r="K413" s="21">
        <f t="shared" si="25"/>
        <v>5526202</v>
      </c>
      <c r="L413" s="15" t="s">
        <v>1453</v>
      </c>
      <c r="M413" s="15" t="s">
        <v>1749</v>
      </c>
      <c r="N413" s="50">
        <f t="shared" si="26"/>
        <v>1.734335434721614E-3</v>
      </c>
      <c r="O413" s="1" t="str">
        <f>VLOOKUP(D413,[1]Sheet1!$B$6:$C$870,2,0)</f>
        <v>Rosewood-305</v>
      </c>
    </row>
    <row r="414" spans="2:15" ht="22.2" customHeight="1" x14ac:dyDescent="0.25">
      <c r="B414" s="26">
        <f t="shared" si="27"/>
        <v>410</v>
      </c>
      <c r="C414" s="19" t="s">
        <v>328</v>
      </c>
      <c r="D414" s="20" t="s">
        <v>3104</v>
      </c>
      <c r="E414" s="15" t="s">
        <v>524</v>
      </c>
      <c r="F414" s="39">
        <v>2526918</v>
      </c>
      <c r="G414" s="21">
        <v>2816302</v>
      </c>
      <c r="H414" s="21">
        <f t="shared" si="24"/>
        <v>5343220</v>
      </c>
      <c r="I414" s="21">
        <v>2526918</v>
      </c>
      <c r="J414" s="21">
        <v>1405793</v>
      </c>
      <c r="K414" s="21">
        <f t="shared" si="25"/>
        <v>3932711</v>
      </c>
      <c r="L414" s="15" t="s">
        <v>1629</v>
      </c>
      <c r="M414" s="15" t="s">
        <v>1750</v>
      </c>
      <c r="N414" s="50">
        <f t="shared" si="26"/>
        <v>1.2342364687030032E-3</v>
      </c>
      <c r="O414" s="1" t="str">
        <f>VLOOKUP(D414,[1]Sheet1!$B$6:$C$870,2,0)</f>
        <v>Caspia-1106</v>
      </c>
    </row>
    <row r="415" spans="2:15" ht="22.2" customHeight="1" x14ac:dyDescent="0.25">
      <c r="B415" s="26">
        <f t="shared" si="27"/>
        <v>411</v>
      </c>
      <c r="C415" s="19" t="s">
        <v>329</v>
      </c>
      <c r="D415" s="20" t="s">
        <v>3105</v>
      </c>
      <c r="E415" s="15" t="s">
        <v>525</v>
      </c>
      <c r="F415" s="39">
        <v>2535483</v>
      </c>
      <c r="G415" s="21">
        <v>3099263</v>
      </c>
      <c r="H415" s="21">
        <f t="shared" si="24"/>
        <v>5634746</v>
      </c>
      <c r="I415" s="21">
        <v>2535483</v>
      </c>
      <c r="J415" s="21">
        <v>1431640</v>
      </c>
      <c r="K415" s="21">
        <f t="shared" si="25"/>
        <v>3967123</v>
      </c>
      <c r="L415" s="15" t="s">
        <v>1454</v>
      </c>
      <c r="M415" s="15">
        <v>9540001224</v>
      </c>
      <c r="N415" s="50">
        <f t="shared" si="26"/>
        <v>1.2450362822059549E-3</v>
      </c>
      <c r="O415" s="1" t="str">
        <f>VLOOKUP(D415,[1]Sheet1!$B$6:$C$870,2,0)</f>
        <v>Tulip-105</v>
      </c>
    </row>
    <row r="416" spans="2:15" ht="22.2" customHeight="1" x14ac:dyDescent="0.25">
      <c r="B416" s="26">
        <f t="shared" si="27"/>
        <v>412</v>
      </c>
      <c r="C416" s="19" t="s">
        <v>961</v>
      </c>
      <c r="D416" s="20" t="s">
        <v>3106</v>
      </c>
      <c r="E416" s="15" t="s">
        <v>526</v>
      </c>
      <c r="F416" s="39">
        <v>2740076</v>
      </c>
      <c r="G416" s="21">
        <v>28827</v>
      </c>
      <c r="H416" s="21">
        <f t="shared" si="24"/>
        <v>2768903</v>
      </c>
      <c r="I416" s="21">
        <v>2740076</v>
      </c>
      <c r="J416" s="21">
        <v>1416576</v>
      </c>
      <c r="K416" s="21">
        <f t="shared" si="25"/>
        <v>4156652</v>
      </c>
      <c r="L416" s="15" t="s">
        <v>1455</v>
      </c>
      <c r="M416" s="15">
        <v>9810173678</v>
      </c>
      <c r="N416" s="50">
        <f t="shared" si="26"/>
        <v>1.3045177960209319E-3</v>
      </c>
      <c r="O416" s="1" t="str">
        <f>VLOOKUP(D416,[1]Sheet1!$B$6:$C$870,2,0)</f>
        <v>Beetel-G10</v>
      </c>
    </row>
    <row r="417" spans="2:15" ht="22.2" customHeight="1" x14ac:dyDescent="0.25">
      <c r="B417" s="26">
        <f t="shared" si="27"/>
        <v>413</v>
      </c>
      <c r="C417" s="19" t="s">
        <v>962</v>
      </c>
      <c r="D417" s="20" t="s">
        <v>3107</v>
      </c>
      <c r="E417" s="15" t="s">
        <v>527</v>
      </c>
      <c r="F417" s="39">
        <v>2033519</v>
      </c>
      <c r="G417" s="21">
        <v>327092</v>
      </c>
      <c r="H417" s="21">
        <f t="shared" si="24"/>
        <v>2360611</v>
      </c>
      <c r="I417" s="21">
        <v>2033519</v>
      </c>
      <c r="J417" s="21">
        <v>1016132</v>
      </c>
      <c r="K417" s="21">
        <f t="shared" si="25"/>
        <v>3049651</v>
      </c>
      <c r="L417" s="15" t="s">
        <v>1456</v>
      </c>
      <c r="M417" s="15">
        <v>9811653863</v>
      </c>
      <c r="N417" s="50">
        <f t="shared" si="26"/>
        <v>9.5709816485792677E-4</v>
      </c>
      <c r="O417" s="1" t="str">
        <f>VLOOKUP(D417,[1]Sheet1!$B$6:$C$870,2,0)</f>
        <v>Beetel-1003</v>
      </c>
    </row>
    <row r="418" spans="2:15" ht="22.2" customHeight="1" x14ac:dyDescent="0.25">
      <c r="B418" s="26">
        <f t="shared" si="27"/>
        <v>414</v>
      </c>
      <c r="C418" s="19" t="s">
        <v>963</v>
      </c>
      <c r="D418" s="20" t="s">
        <v>3108</v>
      </c>
      <c r="E418" s="15" t="s">
        <v>528</v>
      </c>
      <c r="F418" s="39">
        <v>3010503</v>
      </c>
      <c r="G418" s="21">
        <v>3724238</v>
      </c>
      <c r="H418" s="21">
        <f t="shared" si="24"/>
        <v>6734741</v>
      </c>
      <c r="I418" s="21">
        <v>3010503</v>
      </c>
      <c r="J418" s="21">
        <v>1549375</v>
      </c>
      <c r="K418" s="21">
        <f t="shared" si="25"/>
        <v>4559878</v>
      </c>
      <c r="L418" s="15" t="s">
        <v>1457</v>
      </c>
      <c r="M418" s="15">
        <v>9212244580</v>
      </c>
      <c r="N418" s="50">
        <f t="shared" si="26"/>
        <v>1.4310656746545861E-3</v>
      </c>
      <c r="O418" s="1" t="str">
        <f>VLOOKUP(D418,[1]Sheet1!$B$6:$C$870,2,0)</f>
        <v>Beetel-103</v>
      </c>
    </row>
    <row r="419" spans="2:15" ht="22.2" customHeight="1" x14ac:dyDescent="0.25">
      <c r="B419" s="26">
        <f t="shared" si="27"/>
        <v>415</v>
      </c>
      <c r="C419" s="19" t="s">
        <v>964</v>
      </c>
      <c r="D419" s="20" t="s">
        <v>3109</v>
      </c>
      <c r="E419" s="15" t="s">
        <v>530</v>
      </c>
      <c r="F419" s="39">
        <v>2498736</v>
      </c>
      <c r="G419" s="21">
        <v>2928752</v>
      </c>
      <c r="H419" s="21">
        <f t="shared" si="24"/>
        <v>5427488</v>
      </c>
      <c r="I419" s="21">
        <v>2498736</v>
      </c>
      <c r="J419" s="21">
        <v>1358091</v>
      </c>
      <c r="K419" s="21">
        <f t="shared" si="25"/>
        <v>3856827</v>
      </c>
      <c r="L419" s="15" t="s">
        <v>1458</v>
      </c>
      <c r="M419" s="15">
        <v>9831646892</v>
      </c>
      <c r="N419" s="50">
        <f t="shared" si="26"/>
        <v>1.2104211412632144E-3</v>
      </c>
      <c r="O419" s="1" t="str">
        <f>VLOOKUP(D419,[1]Sheet1!$B$6:$C$870,2,0)</f>
        <v>Beetel-1105</v>
      </c>
    </row>
    <row r="420" spans="2:15" ht="22.2" customHeight="1" x14ac:dyDescent="0.25">
      <c r="B420" s="26">
        <f t="shared" si="27"/>
        <v>416</v>
      </c>
      <c r="C420" s="19" t="s">
        <v>965</v>
      </c>
      <c r="D420" s="20" t="s">
        <v>3110</v>
      </c>
      <c r="E420" s="15" t="s">
        <v>800</v>
      </c>
      <c r="F420" s="39">
        <v>2336312</v>
      </c>
      <c r="G420" s="21">
        <v>2825321</v>
      </c>
      <c r="H420" s="21">
        <f t="shared" si="24"/>
        <v>5161633</v>
      </c>
      <c r="I420" s="21">
        <v>2336312</v>
      </c>
      <c r="J420" s="21">
        <v>1269711</v>
      </c>
      <c r="K420" s="21">
        <f t="shared" si="25"/>
        <v>3606023</v>
      </c>
      <c r="L420" s="15" t="s">
        <v>1651</v>
      </c>
      <c r="M420" s="118">
        <v>8699623168</v>
      </c>
      <c r="N420" s="50">
        <f t="shared" si="26"/>
        <v>1.1317091679459307E-3</v>
      </c>
      <c r="O420" s="1" t="str">
        <f>VLOOKUP(D420,[1]Sheet1!$B$6:$C$870,2,0)</f>
        <v>Beetel-1109</v>
      </c>
    </row>
    <row r="421" spans="2:15" ht="22.2" customHeight="1" x14ac:dyDescent="0.25">
      <c r="B421" s="26">
        <f t="shared" si="27"/>
        <v>417</v>
      </c>
      <c r="C421" s="19" t="s">
        <v>966</v>
      </c>
      <c r="D421" s="20" t="s">
        <v>3111</v>
      </c>
      <c r="E421" s="15" t="s">
        <v>531</v>
      </c>
      <c r="F421" s="39">
        <v>2506571</v>
      </c>
      <c r="G421" s="21">
        <v>982284</v>
      </c>
      <c r="H421" s="21">
        <f t="shared" si="24"/>
        <v>3488855</v>
      </c>
      <c r="I421" s="21">
        <v>2506571</v>
      </c>
      <c r="J421" s="21">
        <v>1321001</v>
      </c>
      <c r="K421" s="21">
        <f t="shared" si="25"/>
        <v>3827572</v>
      </c>
      <c r="L421" s="15" t="s">
        <v>1459</v>
      </c>
      <c r="M421" s="15">
        <v>9654413518</v>
      </c>
      <c r="N421" s="50">
        <f t="shared" si="26"/>
        <v>1.201239793360481E-3</v>
      </c>
      <c r="O421" s="1" t="str">
        <f>VLOOKUP(D421,[1]Sheet1!$B$6:$C$870,2,0)</f>
        <v>Beetel-208</v>
      </c>
    </row>
    <row r="422" spans="2:15" ht="22.2" customHeight="1" x14ac:dyDescent="0.25">
      <c r="B422" s="26">
        <f t="shared" si="27"/>
        <v>418</v>
      </c>
      <c r="C422" s="19" t="s">
        <v>967</v>
      </c>
      <c r="D422" s="20" t="s">
        <v>3112</v>
      </c>
      <c r="E422" s="15" t="s">
        <v>532</v>
      </c>
      <c r="F422" s="39">
        <v>2003435</v>
      </c>
      <c r="G422" s="21">
        <v>863288</v>
      </c>
      <c r="H422" s="21">
        <f t="shared" si="24"/>
        <v>2866723</v>
      </c>
      <c r="I422" s="21">
        <v>2003435</v>
      </c>
      <c r="J422" s="21">
        <v>1117380</v>
      </c>
      <c r="K422" s="21">
        <f t="shared" si="25"/>
        <v>3120815</v>
      </c>
      <c r="L422" s="15" t="s">
        <v>1460</v>
      </c>
      <c r="M422" s="15" t="s">
        <v>1751</v>
      </c>
      <c r="N422" s="50">
        <f t="shared" si="26"/>
        <v>9.7943217416061401E-4</v>
      </c>
      <c r="O422" s="1" t="str">
        <f>VLOOKUP(D422,[1]Sheet1!$B$6:$C$870,2,0)</f>
        <v>Beetel-209</v>
      </c>
    </row>
    <row r="423" spans="2:15" ht="22.2" customHeight="1" x14ac:dyDescent="0.25">
      <c r="B423" s="26">
        <f t="shared" si="27"/>
        <v>419</v>
      </c>
      <c r="C423" s="19" t="s">
        <v>968</v>
      </c>
      <c r="D423" s="20" t="s">
        <v>3113</v>
      </c>
      <c r="E423" s="15" t="s">
        <v>799</v>
      </c>
      <c r="F423" s="39">
        <v>3893277</v>
      </c>
      <c r="G423" s="21">
        <v>3225553</v>
      </c>
      <c r="H423" s="21">
        <f t="shared" si="24"/>
        <v>7118830</v>
      </c>
      <c r="I423" s="21">
        <v>3893277</v>
      </c>
      <c r="J423" s="21">
        <v>1857729</v>
      </c>
      <c r="K423" s="21">
        <f t="shared" si="25"/>
        <v>5751006</v>
      </c>
      <c r="L423" s="15" t="s">
        <v>1461</v>
      </c>
      <c r="M423" s="15">
        <v>9927282485</v>
      </c>
      <c r="N423" s="50">
        <f t="shared" si="26"/>
        <v>1.8048876047413052E-3</v>
      </c>
      <c r="O423" s="1" t="str">
        <f>VLOOKUP(D423,[1]Sheet1!$B$6:$C$870,2,0)</f>
        <v>Beetel-302</v>
      </c>
    </row>
    <row r="424" spans="2:15" ht="22.2" customHeight="1" x14ac:dyDescent="0.25">
      <c r="B424" s="26">
        <f t="shared" si="27"/>
        <v>420</v>
      </c>
      <c r="C424" s="19" t="s">
        <v>969</v>
      </c>
      <c r="D424" s="20" t="s">
        <v>3114</v>
      </c>
      <c r="E424" s="15" t="s">
        <v>533</v>
      </c>
      <c r="F424" s="39">
        <v>3143980</v>
      </c>
      <c r="G424" s="21">
        <v>3398675</v>
      </c>
      <c r="H424" s="21">
        <f t="shared" si="24"/>
        <v>6542655</v>
      </c>
      <c r="I424" s="21">
        <v>3143980</v>
      </c>
      <c r="J424" s="21">
        <v>1619385</v>
      </c>
      <c r="K424" s="21">
        <f t="shared" si="25"/>
        <v>4763365</v>
      </c>
      <c r="L424" s="15" t="s">
        <v>1462</v>
      </c>
      <c r="M424" s="15">
        <v>9312223945</v>
      </c>
      <c r="N424" s="50">
        <f t="shared" si="26"/>
        <v>1.4949277474860167E-3</v>
      </c>
      <c r="O424" s="1" t="str">
        <f>VLOOKUP(D424,[1]Sheet1!$B$6:$C$870,2,0)</f>
        <v>Beetel-303</v>
      </c>
    </row>
    <row r="425" spans="2:15" ht="22.2" customHeight="1" x14ac:dyDescent="0.25">
      <c r="B425" s="26">
        <f t="shared" si="27"/>
        <v>421</v>
      </c>
      <c r="C425" s="19" t="s">
        <v>970</v>
      </c>
      <c r="D425" s="20" t="s">
        <v>3115</v>
      </c>
      <c r="E425" s="15" t="s">
        <v>797</v>
      </c>
      <c r="F425" s="39">
        <v>2339720</v>
      </c>
      <c r="G425" s="21">
        <v>3370735</v>
      </c>
      <c r="H425" s="21">
        <f t="shared" si="24"/>
        <v>5710455</v>
      </c>
      <c r="I425" s="21">
        <v>2339720</v>
      </c>
      <c r="J425" s="21">
        <v>1207649</v>
      </c>
      <c r="K425" s="21">
        <f t="shared" si="25"/>
        <v>3547369</v>
      </c>
      <c r="L425" s="15" t="s">
        <v>1566</v>
      </c>
      <c r="M425" s="15">
        <v>9720093368</v>
      </c>
      <c r="N425" s="50">
        <f t="shared" si="26"/>
        <v>1.1133012793837389E-3</v>
      </c>
      <c r="O425" s="1" t="str">
        <f>VLOOKUP(D425,[1]Sheet1!$B$6:$C$870,2,0)</f>
        <v>Beetel-507</v>
      </c>
    </row>
    <row r="426" spans="2:15" ht="22.2" customHeight="1" x14ac:dyDescent="0.25">
      <c r="B426" s="26">
        <f t="shared" si="27"/>
        <v>422</v>
      </c>
      <c r="C426" s="19" t="s">
        <v>971</v>
      </c>
      <c r="D426" s="20" t="s">
        <v>3116</v>
      </c>
      <c r="E426" s="15" t="s">
        <v>534</v>
      </c>
      <c r="F426" s="39">
        <v>2254239</v>
      </c>
      <c r="G426" s="21">
        <v>2761411</v>
      </c>
      <c r="H426" s="21">
        <f t="shared" si="24"/>
        <v>5015650</v>
      </c>
      <c r="I426" s="21">
        <v>2254239</v>
      </c>
      <c r="J426" s="21">
        <v>880257</v>
      </c>
      <c r="K426" s="21">
        <f t="shared" si="25"/>
        <v>3134496</v>
      </c>
      <c r="L426" s="15" t="s">
        <v>1463</v>
      </c>
      <c r="M426" s="15">
        <v>9873231657</v>
      </c>
      <c r="N426" s="50">
        <f t="shared" si="26"/>
        <v>9.8372579988808954E-4</v>
      </c>
      <c r="O426" s="1" t="str">
        <f>VLOOKUP(D426,[1]Sheet1!$B$6:$C$870,2,0)</f>
        <v>Beetel-509</v>
      </c>
    </row>
    <row r="427" spans="2:15" ht="22.2" customHeight="1" x14ac:dyDescent="0.25">
      <c r="B427" s="26">
        <f t="shared" si="27"/>
        <v>423</v>
      </c>
      <c r="C427" s="19" t="s">
        <v>972</v>
      </c>
      <c r="D427" s="20" t="s">
        <v>3117</v>
      </c>
      <c r="E427" s="15" t="s">
        <v>796</v>
      </c>
      <c r="F427" s="39">
        <v>2657005</v>
      </c>
      <c r="G427" s="21">
        <v>3357872</v>
      </c>
      <c r="H427" s="21">
        <f t="shared" si="24"/>
        <v>6014877</v>
      </c>
      <c r="I427" s="21">
        <v>2657005</v>
      </c>
      <c r="J427" s="21">
        <v>1553947</v>
      </c>
      <c r="K427" s="21">
        <f t="shared" si="25"/>
        <v>4210952</v>
      </c>
      <c r="L427" s="15" t="s">
        <v>1673</v>
      </c>
      <c r="M427" s="69" t="s">
        <v>1752</v>
      </c>
      <c r="N427" s="50">
        <f t="shared" si="26"/>
        <v>1.3215592313693654E-3</v>
      </c>
      <c r="O427" s="1" t="str">
        <f>VLOOKUP(D427,[1]Sheet1!$B$6:$C$870,2,0)</f>
        <v>Beetel-603</v>
      </c>
    </row>
    <row r="428" spans="2:15" ht="22.2" customHeight="1" x14ac:dyDescent="0.25">
      <c r="B428" s="26">
        <f t="shared" si="27"/>
        <v>424</v>
      </c>
      <c r="C428" s="19" t="s">
        <v>973</v>
      </c>
      <c r="D428" s="20" t="s">
        <v>3118</v>
      </c>
      <c r="E428" s="15" t="s">
        <v>1639</v>
      </c>
      <c r="F428" s="39">
        <v>2279085</v>
      </c>
      <c r="G428" s="21">
        <v>2563018</v>
      </c>
      <c r="H428" s="21">
        <f t="shared" si="24"/>
        <v>4842103</v>
      </c>
      <c r="I428" s="21">
        <v>2279085</v>
      </c>
      <c r="J428" s="21">
        <v>1191756</v>
      </c>
      <c r="K428" s="21">
        <f t="shared" si="25"/>
        <v>3470841</v>
      </c>
      <c r="L428" s="15" t="s">
        <v>1464</v>
      </c>
      <c r="M428" s="15">
        <v>9213724447</v>
      </c>
      <c r="N428" s="50">
        <f t="shared" si="26"/>
        <v>1.0892838398930407E-3</v>
      </c>
      <c r="O428" s="1" t="str">
        <f>VLOOKUP(D428,[1]Sheet1!$B$6:$C$870,2,0)</f>
        <v>Beetel-608</v>
      </c>
    </row>
    <row r="429" spans="2:15" ht="22.2" customHeight="1" x14ac:dyDescent="0.25">
      <c r="B429" s="26">
        <f t="shared" si="27"/>
        <v>425</v>
      </c>
      <c r="C429" s="19" t="s">
        <v>974</v>
      </c>
      <c r="D429" s="20" t="s">
        <v>3119</v>
      </c>
      <c r="E429" s="15" t="s">
        <v>795</v>
      </c>
      <c r="F429" s="39">
        <v>2094411</v>
      </c>
      <c r="G429" s="21">
        <v>2440131</v>
      </c>
      <c r="H429" s="21">
        <f t="shared" si="24"/>
        <v>4534542</v>
      </c>
      <c r="I429" s="21">
        <v>2094411</v>
      </c>
      <c r="J429" s="21">
        <v>1093496</v>
      </c>
      <c r="K429" s="21">
        <f t="shared" si="25"/>
        <v>3187907</v>
      </c>
      <c r="L429" s="15" t="s">
        <v>1465</v>
      </c>
      <c r="M429" s="15">
        <v>9811241436</v>
      </c>
      <c r="N429" s="50">
        <f t="shared" si="26"/>
        <v>1.0004882327314629E-3</v>
      </c>
      <c r="O429" s="1" t="str">
        <f>VLOOKUP(D429,[1]Sheet1!$B$6:$C$870,2,0)</f>
        <v>Beetel-708</v>
      </c>
    </row>
    <row r="430" spans="2:15" ht="22.2" customHeight="1" x14ac:dyDescent="0.25">
      <c r="B430" s="26">
        <f t="shared" si="27"/>
        <v>426</v>
      </c>
      <c r="C430" s="19" t="s">
        <v>975</v>
      </c>
      <c r="D430" s="20" t="s">
        <v>3120</v>
      </c>
      <c r="E430" s="15" t="s">
        <v>535</v>
      </c>
      <c r="F430" s="39">
        <v>3325835</v>
      </c>
      <c r="G430" s="21">
        <v>2191808</v>
      </c>
      <c r="H430" s="21">
        <f t="shared" si="24"/>
        <v>5517643</v>
      </c>
      <c r="I430" s="21">
        <v>3326180</v>
      </c>
      <c r="J430" s="21">
        <v>1691749.5173698629</v>
      </c>
      <c r="K430" s="21">
        <f t="shared" si="25"/>
        <v>5017929.5173698626</v>
      </c>
      <c r="L430" s="15" t="s">
        <v>1674</v>
      </c>
      <c r="M430" s="15" t="s">
        <v>1675</v>
      </c>
      <c r="N430" s="50">
        <f t="shared" si="26"/>
        <v>1.5748199162661949E-3</v>
      </c>
      <c r="O430" s="1" t="str">
        <f>VLOOKUP(D430,[1]Sheet1!$B$6:$C$870,2,0)</f>
        <v>Beetel-904</v>
      </c>
    </row>
    <row r="431" spans="2:15" ht="22.2" customHeight="1" x14ac:dyDescent="0.25">
      <c r="B431" s="26">
        <f t="shared" si="27"/>
        <v>427</v>
      </c>
      <c r="C431" s="19" t="s">
        <v>976</v>
      </c>
      <c r="D431" s="20" t="s">
        <v>3121</v>
      </c>
      <c r="E431" s="15" t="s">
        <v>794</v>
      </c>
      <c r="F431" s="39">
        <v>2723408</v>
      </c>
      <c r="G431" s="21">
        <v>3244810</v>
      </c>
      <c r="H431" s="21">
        <f t="shared" si="24"/>
        <v>5968218</v>
      </c>
      <c r="I431" s="21">
        <v>2723408</v>
      </c>
      <c r="J431" s="21">
        <v>1547193</v>
      </c>
      <c r="K431" s="21">
        <f t="shared" si="25"/>
        <v>4270601</v>
      </c>
      <c r="L431" s="15" t="s">
        <v>1466</v>
      </c>
      <c r="M431" s="15">
        <v>9810311066</v>
      </c>
      <c r="N431" s="50">
        <f t="shared" si="26"/>
        <v>1.3402793893269843E-3</v>
      </c>
      <c r="O431" s="1" t="str">
        <f>VLOOKUP(D431,[1]Sheet1!$B$6:$C$870,2,0)</f>
        <v>Caspia-1005</v>
      </c>
    </row>
    <row r="432" spans="2:15" ht="22.2" customHeight="1" x14ac:dyDescent="0.25">
      <c r="B432" s="26">
        <f t="shared" si="27"/>
        <v>428</v>
      </c>
      <c r="C432" s="19" t="s">
        <v>977</v>
      </c>
      <c r="D432" s="20" t="s">
        <v>3122</v>
      </c>
      <c r="E432" s="15" t="s">
        <v>793</v>
      </c>
      <c r="F432" s="39">
        <v>2537630</v>
      </c>
      <c r="G432" s="21">
        <v>2783189</v>
      </c>
      <c r="H432" s="21">
        <f t="shared" si="24"/>
        <v>5320819</v>
      </c>
      <c r="I432" s="21">
        <v>2537630</v>
      </c>
      <c r="J432" s="21">
        <v>1463650</v>
      </c>
      <c r="K432" s="21">
        <f t="shared" si="25"/>
        <v>4001280</v>
      </c>
      <c r="L432" s="15" t="s">
        <v>1467</v>
      </c>
      <c r="M432" s="15">
        <v>9862060560</v>
      </c>
      <c r="N432" s="50">
        <f t="shared" si="26"/>
        <v>1.2557560668688729E-3</v>
      </c>
      <c r="O432" s="1" t="str">
        <f>VLOOKUP(D432,[1]Sheet1!$B$6:$C$870,2,0)</f>
        <v>Caspia-108</v>
      </c>
    </row>
    <row r="433" spans="2:15" ht="22.2" customHeight="1" x14ac:dyDescent="0.25">
      <c r="B433" s="26">
        <f t="shared" si="27"/>
        <v>429</v>
      </c>
      <c r="C433" s="19" t="s">
        <v>978</v>
      </c>
      <c r="D433" s="20" t="s">
        <v>3123</v>
      </c>
      <c r="E433" s="15" t="s">
        <v>792</v>
      </c>
      <c r="F433" s="39">
        <v>3394075</v>
      </c>
      <c r="G433" s="21">
        <v>1254971</v>
      </c>
      <c r="H433" s="21">
        <f t="shared" si="24"/>
        <v>4649046</v>
      </c>
      <c r="I433" s="21">
        <v>3394075</v>
      </c>
      <c r="J433" s="21">
        <v>1876161</v>
      </c>
      <c r="K433" s="21">
        <f t="shared" si="25"/>
        <v>5270236</v>
      </c>
      <c r="L433" s="15" t="s">
        <v>1676</v>
      </c>
      <c r="M433" s="15" t="s">
        <v>1677</v>
      </c>
      <c r="N433" s="50">
        <f t="shared" si="26"/>
        <v>1.6540034266111698E-3</v>
      </c>
      <c r="O433" s="1" t="str">
        <f>VLOOKUP(D433,[1]Sheet1!$B$6:$C$870,2,0)</f>
        <v>Caspia-303</v>
      </c>
    </row>
    <row r="434" spans="2:15" ht="22.2" customHeight="1" x14ac:dyDescent="0.25">
      <c r="B434" s="26">
        <f t="shared" si="27"/>
        <v>430</v>
      </c>
      <c r="C434" s="19" t="s">
        <v>979</v>
      </c>
      <c r="D434" s="20" t="s">
        <v>3124</v>
      </c>
      <c r="E434" s="15" t="s">
        <v>536</v>
      </c>
      <c r="F434" s="39">
        <v>2728485</v>
      </c>
      <c r="G434" s="21">
        <v>1094384</v>
      </c>
      <c r="H434" s="21">
        <f t="shared" si="24"/>
        <v>3822869</v>
      </c>
      <c r="I434" s="21">
        <v>2728483</v>
      </c>
      <c r="J434" s="21">
        <v>1560401.2249863015</v>
      </c>
      <c r="K434" s="21">
        <f t="shared" si="25"/>
        <v>4288884.2249863017</v>
      </c>
      <c r="L434" s="15" t="s">
        <v>1753</v>
      </c>
      <c r="M434" s="15">
        <v>9996109444</v>
      </c>
      <c r="N434" s="50">
        <f t="shared" si="26"/>
        <v>1.3460173708475169E-3</v>
      </c>
      <c r="O434" s="1" t="str">
        <f>VLOOKUP(D434,[1]Sheet1!$B$6:$C$870,2,0)</f>
        <v>Caspia-306</v>
      </c>
    </row>
    <row r="435" spans="2:15" ht="22.2" customHeight="1" x14ac:dyDescent="0.25">
      <c r="B435" s="26">
        <f t="shared" si="27"/>
        <v>431</v>
      </c>
      <c r="C435" s="19" t="s">
        <v>980</v>
      </c>
      <c r="D435" s="20" t="s">
        <v>3125</v>
      </c>
      <c r="E435" s="15" t="s">
        <v>537</v>
      </c>
      <c r="F435" s="39">
        <v>2372552</v>
      </c>
      <c r="G435" s="21">
        <v>2614617</v>
      </c>
      <c r="H435" s="21">
        <f t="shared" si="24"/>
        <v>4987169</v>
      </c>
      <c r="I435" s="21">
        <v>2372552</v>
      </c>
      <c r="J435" s="21">
        <v>1228122</v>
      </c>
      <c r="K435" s="21">
        <f t="shared" si="25"/>
        <v>3600674</v>
      </c>
      <c r="L435" s="15" t="s">
        <v>1468</v>
      </c>
      <c r="M435" s="16">
        <v>9910041722</v>
      </c>
      <c r="N435" s="50">
        <f t="shared" si="26"/>
        <v>1.1300304453367453E-3</v>
      </c>
      <c r="O435" s="1" t="str">
        <f>VLOOKUP(D435,[1]Sheet1!$B$6:$C$870,2,0)</f>
        <v>Caspia-307</v>
      </c>
    </row>
    <row r="436" spans="2:15" ht="22.2" customHeight="1" x14ac:dyDescent="0.25">
      <c r="B436" s="26">
        <f t="shared" si="27"/>
        <v>432</v>
      </c>
      <c r="C436" s="19" t="s">
        <v>981</v>
      </c>
      <c r="D436" s="20" t="s">
        <v>3126</v>
      </c>
      <c r="E436" s="15" t="s">
        <v>791</v>
      </c>
      <c r="F436" s="39">
        <v>2499855</v>
      </c>
      <c r="G436" s="21">
        <v>2998182</v>
      </c>
      <c r="H436" s="21">
        <f t="shared" si="24"/>
        <v>5498037</v>
      </c>
      <c r="I436" s="21">
        <v>2499855</v>
      </c>
      <c r="J436" s="21">
        <v>1419123</v>
      </c>
      <c r="K436" s="21">
        <f t="shared" si="25"/>
        <v>3918978</v>
      </c>
      <c r="L436" s="15" t="s">
        <v>1469</v>
      </c>
      <c r="M436" s="15">
        <v>9899111898</v>
      </c>
      <c r="N436" s="50">
        <f t="shared" si="26"/>
        <v>1.2299265233689325E-3</v>
      </c>
      <c r="O436" s="1" t="str">
        <f>VLOOKUP(D436,[1]Sheet1!$B$6:$C$870,2,0)</f>
        <v>Caspia-308</v>
      </c>
    </row>
    <row r="437" spans="2:15" ht="22.2" customHeight="1" x14ac:dyDescent="0.25">
      <c r="B437" s="26">
        <f t="shared" si="27"/>
        <v>433</v>
      </c>
      <c r="C437" s="19" t="s">
        <v>982</v>
      </c>
      <c r="D437" s="20" t="s">
        <v>3127</v>
      </c>
      <c r="E437" s="15" t="s">
        <v>538</v>
      </c>
      <c r="F437" s="39">
        <v>3148226</v>
      </c>
      <c r="G437" s="21">
        <v>3610196</v>
      </c>
      <c r="H437" s="21">
        <f t="shared" si="24"/>
        <v>6758422</v>
      </c>
      <c r="I437" s="21">
        <v>3148226</v>
      </c>
      <c r="J437" s="21">
        <v>1738765</v>
      </c>
      <c r="K437" s="21">
        <f t="shared" si="25"/>
        <v>4886991</v>
      </c>
      <c r="L437" s="15" t="s">
        <v>1470</v>
      </c>
      <c r="M437" s="18" t="s">
        <v>1619</v>
      </c>
      <c r="N437" s="50">
        <f t="shared" si="26"/>
        <v>1.5337263568117154E-3</v>
      </c>
      <c r="O437" s="1" t="str">
        <f>VLOOKUP(D437,[1]Sheet1!$B$6:$C$870,2,0)</f>
        <v>Caspia-702</v>
      </c>
    </row>
    <row r="438" spans="2:15" ht="22.2" customHeight="1" x14ac:dyDescent="0.25">
      <c r="B438" s="26">
        <f t="shared" si="27"/>
        <v>434</v>
      </c>
      <c r="C438" s="19" t="s">
        <v>983</v>
      </c>
      <c r="D438" s="20" t="s">
        <v>3128</v>
      </c>
      <c r="E438" s="15" t="s">
        <v>790</v>
      </c>
      <c r="F438" s="39">
        <v>2570765</v>
      </c>
      <c r="G438" s="21">
        <v>2947998</v>
      </c>
      <c r="H438" s="21">
        <f t="shared" si="24"/>
        <v>5518763</v>
      </c>
      <c r="I438" s="21">
        <v>2570765</v>
      </c>
      <c r="J438" s="21">
        <v>1452399</v>
      </c>
      <c r="K438" s="21">
        <f t="shared" si="25"/>
        <v>4023164</v>
      </c>
      <c r="L438" s="15" t="s">
        <v>1471</v>
      </c>
      <c r="M438" s="15">
        <v>9647911165</v>
      </c>
      <c r="N438" s="50">
        <f t="shared" si="26"/>
        <v>1.2626241105367388E-3</v>
      </c>
      <c r="O438" s="1" t="str">
        <f>VLOOKUP(D438,[1]Sheet1!$B$6:$C$870,2,0)</f>
        <v>Caspia-705</v>
      </c>
    </row>
    <row r="439" spans="2:15" ht="22.2" customHeight="1" x14ac:dyDescent="0.25">
      <c r="B439" s="26">
        <f t="shared" si="27"/>
        <v>435</v>
      </c>
      <c r="C439" s="19" t="s">
        <v>984</v>
      </c>
      <c r="D439" s="20" t="s">
        <v>3129</v>
      </c>
      <c r="E439" s="15" t="s">
        <v>789</v>
      </c>
      <c r="F439" s="39">
        <v>3234076</v>
      </c>
      <c r="G439" s="21">
        <v>3438670</v>
      </c>
      <c r="H439" s="21">
        <f t="shared" si="24"/>
        <v>6672746</v>
      </c>
      <c r="I439" s="21">
        <v>3234076</v>
      </c>
      <c r="J439" s="21">
        <v>1812084</v>
      </c>
      <c r="K439" s="21">
        <f t="shared" si="25"/>
        <v>5046160</v>
      </c>
      <c r="L439" s="15" t="s">
        <v>1472</v>
      </c>
      <c r="M439" s="15">
        <v>8851919997</v>
      </c>
      <c r="N439" s="50">
        <f t="shared" si="26"/>
        <v>1.5836797310838111E-3</v>
      </c>
      <c r="O439" s="1" t="str">
        <f>VLOOKUP(D439,[1]Sheet1!$B$6:$C$870,2,0)</f>
        <v>Caspia-801</v>
      </c>
    </row>
    <row r="440" spans="2:15" ht="22.2" customHeight="1" x14ac:dyDescent="0.25">
      <c r="B440" s="26">
        <f t="shared" si="27"/>
        <v>436</v>
      </c>
      <c r="C440" s="19" t="s">
        <v>985</v>
      </c>
      <c r="D440" s="20" t="s">
        <v>3130</v>
      </c>
      <c r="E440" s="15" t="s">
        <v>788</v>
      </c>
      <c r="F440" s="39">
        <v>3019710</v>
      </c>
      <c r="G440" s="21">
        <v>3159324</v>
      </c>
      <c r="H440" s="21">
        <f t="shared" si="24"/>
        <v>6179034</v>
      </c>
      <c r="I440" s="21">
        <v>3019710</v>
      </c>
      <c r="J440" s="21">
        <v>1376505</v>
      </c>
      <c r="K440" s="21">
        <f t="shared" si="25"/>
        <v>4396215</v>
      </c>
      <c r="L440" s="15" t="s">
        <v>1638</v>
      </c>
      <c r="M440" s="15" t="s">
        <v>1754</v>
      </c>
      <c r="N440" s="50">
        <f t="shared" si="26"/>
        <v>1.3797019097663602E-3</v>
      </c>
      <c r="O440" s="1" t="str">
        <f>VLOOKUP(D440,[1]Sheet1!$B$6:$C$870,2,0)</f>
        <v>Caspia-807</v>
      </c>
    </row>
    <row r="441" spans="2:15" ht="22.2" customHeight="1" x14ac:dyDescent="0.3">
      <c r="B441" s="26">
        <f t="shared" si="27"/>
        <v>437</v>
      </c>
      <c r="C441" s="19" t="s">
        <v>986</v>
      </c>
      <c r="D441" s="28" t="s">
        <v>3131</v>
      </c>
      <c r="E441" s="15" t="s">
        <v>1073</v>
      </c>
      <c r="F441" s="39">
        <v>1380923</v>
      </c>
      <c r="G441" s="21">
        <v>546240</v>
      </c>
      <c r="H441" s="21">
        <f t="shared" si="24"/>
        <v>1927163</v>
      </c>
      <c r="I441" s="21">
        <v>1380923</v>
      </c>
      <c r="J441" s="21">
        <v>832246</v>
      </c>
      <c r="K441" s="21">
        <f t="shared" si="25"/>
        <v>2213169</v>
      </c>
      <c r="L441" s="65" t="s">
        <v>3405</v>
      </c>
      <c r="M441" s="66">
        <v>9811465606</v>
      </c>
      <c r="N441" s="50">
        <f t="shared" si="26"/>
        <v>6.9457783478189892E-4</v>
      </c>
      <c r="O441" s="1" t="str">
        <f>VLOOKUP(D441,[1]Sheet1!$B$6:$C$870,2,0)</f>
        <v>Greenotel-103
Greenotel-105</v>
      </c>
    </row>
    <row r="442" spans="2:15" ht="22.2" customHeight="1" x14ac:dyDescent="0.25">
      <c r="B442" s="26">
        <f t="shared" si="27"/>
        <v>438</v>
      </c>
      <c r="C442" s="19" t="s">
        <v>987</v>
      </c>
      <c r="D442" s="20" t="s">
        <v>3132</v>
      </c>
      <c r="E442" s="15" t="s">
        <v>539</v>
      </c>
      <c r="F442" s="39">
        <v>1741756</v>
      </c>
      <c r="G442" s="21">
        <v>1653762</v>
      </c>
      <c r="H442" s="21">
        <f t="shared" si="24"/>
        <v>3395518</v>
      </c>
      <c r="I442" s="21">
        <v>1741756</v>
      </c>
      <c r="J442" s="21">
        <v>948088</v>
      </c>
      <c r="K442" s="21">
        <f t="shared" si="25"/>
        <v>2689844</v>
      </c>
      <c r="L442" s="15" t="s">
        <v>1755</v>
      </c>
      <c r="M442" s="15">
        <v>9892966436</v>
      </c>
      <c r="N442" s="50">
        <f t="shared" si="26"/>
        <v>8.4417684389266352E-4</v>
      </c>
      <c r="O442" s="1" t="str">
        <f>VLOOKUP(D442,[1]Sheet1!$B$6:$C$870,2,0)</f>
        <v>Greenotel-115</v>
      </c>
    </row>
    <row r="443" spans="2:15" ht="22.2" customHeight="1" x14ac:dyDescent="0.25">
      <c r="B443" s="26">
        <f t="shared" si="27"/>
        <v>439</v>
      </c>
      <c r="C443" s="19" t="s">
        <v>988</v>
      </c>
      <c r="D443" s="20" t="s">
        <v>3133</v>
      </c>
      <c r="E443" s="15" t="s">
        <v>540</v>
      </c>
      <c r="F443" s="39">
        <v>1492087</v>
      </c>
      <c r="G443" s="21">
        <v>2166265</v>
      </c>
      <c r="H443" s="21">
        <f t="shared" si="24"/>
        <v>3658352</v>
      </c>
      <c r="I443" s="21">
        <v>1403366</v>
      </c>
      <c r="J443" s="21">
        <v>802551</v>
      </c>
      <c r="K443" s="21">
        <f t="shared" si="25"/>
        <v>2205917</v>
      </c>
      <c r="L443" s="15" t="s">
        <v>1473</v>
      </c>
      <c r="M443" s="15">
        <v>9717301515</v>
      </c>
      <c r="N443" s="50">
        <f t="shared" si="26"/>
        <v>6.9230187733904742E-4</v>
      </c>
      <c r="O443" s="1" t="str">
        <f>VLOOKUP(D443,[1]Sheet1!$B$6:$C$870,2,0)</f>
        <v>Greenotel-209</v>
      </c>
    </row>
    <row r="444" spans="2:15" ht="22.2" customHeight="1" x14ac:dyDescent="0.25">
      <c r="B444" s="26">
        <f t="shared" si="27"/>
        <v>440</v>
      </c>
      <c r="C444" s="19" t="s">
        <v>989</v>
      </c>
      <c r="D444" s="20" t="s">
        <v>3134</v>
      </c>
      <c r="E444" s="15" t="s">
        <v>1647</v>
      </c>
      <c r="F444" s="39">
        <v>1150342</v>
      </c>
      <c r="G444" s="21">
        <v>276082</v>
      </c>
      <c r="H444" s="21">
        <f t="shared" si="24"/>
        <v>1426424</v>
      </c>
      <c r="I444" s="21">
        <v>1148858</v>
      </c>
      <c r="J444" s="21">
        <v>666474</v>
      </c>
      <c r="K444" s="21">
        <f t="shared" si="25"/>
        <v>1815332</v>
      </c>
      <c r="L444" s="15" t="s">
        <v>1756</v>
      </c>
      <c r="M444" s="15">
        <v>9312004205</v>
      </c>
      <c r="N444" s="50">
        <f t="shared" si="26"/>
        <v>5.6972123230096484E-4</v>
      </c>
      <c r="O444" s="1" t="str">
        <f>VLOOKUP(D444,[1]Sheet1!$B$6:$C$870,2,0)</f>
        <v>Greenotel-306</v>
      </c>
    </row>
    <row r="445" spans="2:15" ht="22.2" customHeight="1" x14ac:dyDescent="0.25">
      <c r="B445" s="26">
        <f t="shared" si="27"/>
        <v>441</v>
      </c>
      <c r="C445" s="19" t="s">
        <v>990</v>
      </c>
      <c r="D445" s="20" t="s">
        <v>3135</v>
      </c>
      <c r="E445" s="15" t="s">
        <v>542</v>
      </c>
      <c r="F445" s="39">
        <v>1021119</v>
      </c>
      <c r="G445" s="21">
        <v>1446354</v>
      </c>
      <c r="H445" s="21">
        <f t="shared" si="24"/>
        <v>2467473</v>
      </c>
      <c r="I445" s="21">
        <v>1103067</v>
      </c>
      <c r="J445" s="21">
        <v>667553</v>
      </c>
      <c r="K445" s="21">
        <f t="shared" si="25"/>
        <v>1770620</v>
      </c>
      <c r="L445" s="15" t="s">
        <v>1678</v>
      </c>
      <c r="M445" s="15">
        <v>9289089458</v>
      </c>
      <c r="N445" s="50">
        <f t="shared" si="26"/>
        <v>5.5568888133781288E-4</v>
      </c>
      <c r="O445" s="1" t="str">
        <f>VLOOKUP(D445,[1]Sheet1!$B$6:$C$870,2,0)</f>
        <v>Greenotel-310</v>
      </c>
    </row>
    <row r="446" spans="2:15" ht="22.2" customHeight="1" x14ac:dyDescent="0.25">
      <c r="B446" s="26">
        <f t="shared" si="27"/>
        <v>442</v>
      </c>
      <c r="C446" s="19" t="s">
        <v>991</v>
      </c>
      <c r="D446" s="20" t="s">
        <v>3136</v>
      </c>
      <c r="E446" s="15" t="s">
        <v>543</v>
      </c>
      <c r="F446" s="39">
        <v>2380214</v>
      </c>
      <c r="G446" s="21">
        <v>2259964</v>
      </c>
      <c r="H446" s="21">
        <f t="shared" si="24"/>
        <v>4640178</v>
      </c>
      <c r="I446" s="21">
        <v>2380214</v>
      </c>
      <c r="J446" s="21">
        <v>1365708</v>
      </c>
      <c r="K446" s="21">
        <f t="shared" si="25"/>
        <v>3745922</v>
      </c>
      <c r="L446" s="15" t="s">
        <v>1474</v>
      </c>
      <c r="M446" s="15">
        <v>9897765027</v>
      </c>
      <c r="N446" s="50">
        <f t="shared" si="26"/>
        <v>1.1756148726201571E-3</v>
      </c>
      <c r="O446" s="1" t="str">
        <f>VLOOKUP(D446,[1]Sheet1!$B$6:$C$870,2,0)</f>
        <v>Greenotel-315</v>
      </c>
    </row>
    <row r="447" spans="2:15" ht="22.2" customHeight="1" x14ac:dyDescent="0.25">
      <c r="B447" s="26">
        <f t="shared" si="27"/>
        <v>443</v>
      </c>
      <c r="C447" s="19" t="s">
        <v>992</v>
      </c>
      <c r="D447" s="20" t="s">
        <v>3137</v>
      </c>
      <c r="E447" s="15" t="s">
        <v>544</v>
      </c>
      <c r="F447" s="39">
        <v>537575</v>
      </c>
      <c r="G447" s="21">
        <v>292676</v>
      </c>
      <c r="H447" s="21">
        <f t="shared" si="24"/>
        <v>830251</v>
      </c>
      <c r="I447" s="21">
        <v>537575</v>
      </c>
      <c r="J447" s="21">
        <v>343038</v>
      </c>
      <c r="K447" s="21">
        <f t="shared" si="25"/>
        <v>880613</v>
      </c>
      <c r="L447" s="115" t="s">
        <v>3406</v>
      </c>
      <c r="M447" s="15">
        <v>9810070296</v>
      </c>
      <c r="N447" s="50">
        <f t="shared" si="26"/>
        <v>2.763703408193375E-4</v>
      </c>
      <c r="O447" s="1" t="str">
        <f>VLOOKUP(D447,[1]Sheet1!$B$6:$C$870,2,0)</f>
        <v>Greenotel-507</v>
      </c>
    </row>
    <row r="448" spans="2:15" ht="22.2" customHeight="1" x14ac:dyDescent="0.25">
      <c r="B448" s="26">
        <f t="shared" si="27"/>
        <v>444</v>
      </c>
      <c r="C448" s="19" t="s">
        <v>993</v>
      </c>
      <c r="D448" s="20" t="s">
        <v>3138</v>
      </c>
      <c r="E448" s="15" t="s">
        <v>544</v>
      </c>
      <c r="F448" s="39">
        <v>537575</v>
      </c>
      <c r="G448" s="21">
        <v>292676</v>
      </c>
      <c r="H448" s="21">
        <f t="shared" si="24"/>
        <v>830251</v>
      </c>
      <c r="I448" s="21">
        <v>537575</v>
      </c>
      <c r="J448" s="21">
        <v>345218</v>
      </c>
      <c r="K448" s="21">
        <f t="shared" si="25"/>
        <v>882793</v>
      </c>
      <c r="L448" s="115" t="s">
        <v>3406</v>
      </c>
      <c r="M448" s="15">
        <v>9810070296</v>
      </c>
      <c r="N448" s="50">
        <f t="shared" si="26"/>
        <v>2.7705450894198181E-4</v>
      </c>
      <c r="O448" s="1" t="str">
        <f>VLOOKUP(D448,[1]Sheet1!$B$6:$C$870,2,0)</f>
        <v>Greenotel-508</v>
      </c>
    </row>
    <row r="449" spans="2:15" ht="22.2" customHeight="1" x14ac:dyDescent="0.25">
      <c r="B449" s="26">
        <f t="shared" si="27"/>
        <v>445</v>
      </c>
      <c r="C449" s="19" t="s">
        <v>994</v>
      </c>
      <c r="D449" s="20" t="s">
        <v>3139</v>
      </c>
      <c r="E449" s="15" t="s">
        <v>544</v>
      </c>
      <c r="F449" s="39">
        <v>633975</v>
      </c>
      <c r="G449" s="21">
        <v>345160</v>
      </c>
      <c r="H449" s="21">
        <f t="shared" si="24"/>
        <v>979135</v>
      </c>
      <c r="I449" s="21">
        <v>633975</v>
      </c>
      <c r="J449" s="21">
        <v>400305</v>
      </c>
      <c r="K449" s="21">
        <f t="shared" si="25"/>
        <v>1034280</v>
      </c>
      <c r="L449" s="115" t="s">
        <v>3406</v>
      </c>
      <c r="M449" s="15">
        <v>9810070296</v>
      </c>
      <c r="N449" s="50">
        <f t="shared" si="26"/>
        <v>3.2459697517822742E-4</v>
      </c>
      <c r="O449" s="1" t="str">
        <f>VLOOKUP(D449,[1]Sheet1!$B$6:$C$870,2,0)</f>
        <v>Greenotel-509</v>
      </c>
    </row>
    <row r="450" spans="2:15" ht="22.2" customHeight="1" x14ac:dyDescent="0.25">
      <c r="B450" s="26">
        <f t="shared" si="27"/>
        <v>446</v>
      </c>
      <c r="C450" s="19" t="s">
        <v>995</v>
      </c>
      <c r="D450" s="20" t="s">
        <v>3140</v>
      </c>
      <c r="E450" s="15" t="s">
        <v>544</v>
      </c>
      <c r="F450" s="39">
        <v>675269</v>
      </c>
      <c r="G450" s="21">
        <v>367642</v>
      </c>
      <c r="H450" s="21">
        <f t="shared" si="24"/>
        <v>1042911</v>
      </c>
      <c r="I450" s="21">
        <v>675269</v>
      </c>
      <c r="J450" s="21">
        <v>424215</v>
      </c>
      <c r="K450" s="21">
        <f t="shared" si="25"/>
        <v>1099484</v>
      </c>
      <c r="L450" s="126" t="s">
        <v>3406</v>
      </c>
      <c r="M450" s="15">
        <v>9810070296</v>
      </c>
      <c r="N450" s="50">
        <f t="shared" si="26"/>
        <v>3.4506050649423583E-4</v>
      </c>
      <c r="O450" s="1" t="str">
        <f>VLOOKUP(D450,[1]Sheet1!$B$6:$C$870,2,0)</f>
        <v>Greenotel-510</v>
      </c>
    </row>
    <row r="451" spans="2:15" ht="22.2" customHeight="1" x14ac:dyDescent="0.25">
      <c r="B451" s="26">
        <f t="shared" si="27"/>
        <v>447</v>
      </c>
      <c r="C451" s="19" t="s">
        <v>996</v>
      </c>
      <c r="D451" s="20" t="s">
        <v>3141</v>
      </c>
      <c r="E451" s="15" t="s">
        <v>786</v>
      </c>
      <c r="F451" s="39">
        <v>1322148</v>
      </c>
      <c r="G451" s="21">
        <v>1824782</v>
      </c>
      <c r="H451" s="21">
        <f t="shared" si="24"/>
        <v>3146930</v>
      </c>
      <c r="I451" s="21">
        <v>1322148</v>
      </c>
      <c r="J451" s="21">
        <v>810876</v>
      </c>
      <c r="K451" s="21">
        <f t="shared" si="25"/>
        <v>2133024</v>
      </c>
      <c r="L451" s="15" t="s">
        <v>1475</v>
      </c>
      <c r="M451" s="15">
        <v>9971234717</v>
      </c>
      <c r="N451" s="50">
        <f t="shared" si="26"/>
        <v>6.6942524111707029E-4</v>
      </c>
      <c r="O451" s="1" t="str">
        <f>VLOOKUP(D451,[1]Sheet1!$B$6:$C$870,2,0)</f>
        <v>Greenotel-602</v>
      </c>
    </row>
    <row r="452" spans="2:15" ht="22.2" customHeight="1" x14ac:dyDescent="0.25">
      <c r="B452" s="26">
        <f t="shared" si="27"/>
        <v>448</v>
      </c>
      <c r="C452" s="19" t="s">
        <v>997</v>
      </c>
      <c r="D452" s="20" t="s">
        <v>3142</v>
      </c>
      <c r="E452" s="15" t="s">
        <v>785</v>
      </c>
      <c r="F452" s="39">
        <v>1355628</v>
      </c>
      <c r="G452" s="21">
        <v>1848705</v>
      </c>
      <c r="H452" s="21">
        <f t="shared" si="24"/>
        <v>3204333</v>
      </c>
      <c r="I452" s="21">
        <v>1355628</v>
      </c>
      <c r="J452" s="21">
        <v>854462</v>
      </c>
      <c r="K452" s="21">
        <f t="shared" si="25"/>
        <v>2210090</v>
      </c>
      <c r="L452" s="15" t="s">
        <v>1679</v>
      </c>
      <c r="M452" s="15">
        <v>9821640779</v>
      </c>
      <c r="N452" s="50">
        <f t="shared" si="26"/>
        <v>6.9361152576831095E-4</v>
      </c>
      <c r="O452" s="1" t="str">
        <f>VLOOKUP(D452,[1]Sheet1!$B$6:$C$870,2,0)</f>
        <v>Greenotel-701</v>
      </c>
    </row>
    <row r="453" spans="2:15" ht="22.2" customHeight="1" x14ac:dyDescent="0.25">
      <c r="B453" s="26">
        <f t="shared" si="27"/>
        <v>449</v>
      </c>
      <c r="C453" s="19" t="s">
        <v>998</v>
      </c>
      <c r="D453" s="20" t="s">
        <v>3143</v>
      </c>
      <c r="E453" s="15" t="s">
        <v>787</v>
      </c>
      <c r="F453" s="39">
        <v>2111522</v>
      </c>
      <c r="G453" s="21">
        <v>1386691</v>
      </c>
      <c r="H453" s="21">
        <f t="shared" ref="H453:H516" si="28">F453+G453</f>
        <v>3498213</v>
      </c>
      <c r="I453" s="21">
        <v>2111522</v>
      </c>
      <c r="J453" s="21">
        <v>796460</v>
      </c>
      <c r="K453" s="21">
        <f t="shared" ref="K453:K516" si="29">I453+J453</f>
        <v>2907982</v>
      </c>
      <c r="L453" s="15" t="s">
        <v>1476</v>
      </c>
      <c r="M453" s="15">
        <v>9873276565</v>
      </c>
      <c r="N453" s="50">
        <f t="shared" ref="N453:N516" si="30">K453/$K$904</f>
        <v>9.1263696588228733E-4</v>
      </c>
      <c r="O453" s="1" t="str">
        <f>VLOOKUP(D453,[1]Sheet1!$B$6:$C$870,2,0)</f>
        <v>Greenotel-713</v>
      </c>
    </row>
    <row r="454" spans="2:15" ht="22.2" customHeight="1" x14ac:dyDescent="0.25">
      <c r="B454" s="26">
        <f t="shared" si="27"/>
        <v>450</v>
      </c>
      <c r="C454" s="19" t="s">
        <v>999</v>
      </c>
      <c r="D454" s="20" t="s">
        <v>3144</v>
      </c>
      <c r="E454" s="15" t="s">
        <v>784</v>
      </c>
      <c r="F454" s="39">
        <v>1416065</v>
      </c>
      <c r="G454" s="21">
        <v>1674138</v>
      </c>
      <c r="H454" s="21">
        <f t="shared" si="28"/>
        <v>3090203</v>
      </c>
      <c r="I454" s="21">
        <v>1416065</v>
      </c>
      <c r="J454" s="21">
        <v>810004</v>
      </c>
      <c r="K454" s="21">
        <f t="shared" si="29"/>
        <v>2226069</v>
      </c>
      <c r="L454" s="15" t="s">
        <v>1570</v>
      </c>
      <c r="M454" s="15">
        <v>9999332328</v>
      </c>
      <c r="N454" s="50">
        <f t="shared" si="30"/>
        <v>6.9862635257185825E-4</v>
      </c>
      <c r="O454" s="1" t="str">
        <f>VLOOKUP(D454,[1]Sheet1!$B$6:$C$870,2,0)</f>
        <v>Greenotel-805</v>
      </c>
    </row>
    <row r="455" spans="2:15" ht="22.2" customHeight="1" x14ac:dyDescent="0.25">
      <c r="B455" s="26">
        <f t="shared" ref="B455:B518" si="31">+B454+1</f>
        <v>451</v>
      </c>
      <c r="C455" s="19" t="s">
        <v>1000</v>
      </c>
      <c r="D455" s="20" t="s">
        <v>3145</v>
      </c>
      <c r="E455" s="15" t="s">
        <v>783</v>
      </c>
      <c r="F455" s="39">
        <v>1051294</v>
      </c>
      <c r="G455" s="21">
        <v>1503494</v>
      </c>
      <c r="H455" s="21">
        <f t="shared" si="28"/>
        <v>2554788</v>
      </c>
      <c r="I455" s="21">
        <v>1051294</v>
      </c>
      <c r="J455" s="21">
        <v>622039</v>
      </c>
      <c r="K455" s="21">
        <f t="shared" si="29"/>
        <v>1673333</v>
      </c>
      <c r="L455" s="15" t="s">
        <v>1680</v>
      </c>
      <c r="M455" s="15">
        <v>9717772926</v>
      </c>
      <c r="N455" s="50">
        <f t="shared" si="30"/>
        <v>5.2515646659116375E-4</v>
      </c>
      <c r="O455" s="1" t="str">
        <f>VLOOKUP(D455,[1]Sheet1!$B$6:$C$870,2,0)</f>
        <v>Greenotel-808</v>
      </c>
    </row>
    <row r="456" spans="2:15" ht="22.2" customHeight="1" x14ac:dyDescent="0.25">
      <c r="B456" s="26">
        <f t="shared" si="31"/>
        <v>452</v>
      </c>
      <c r="C456" s="19" t="s">
        <v>1001</v>
      </c>
      <c r="D456" s="20" t="s">
        <v>3146</v>
      </c>
      <c r="E456" s="15" t="s">
        <v>782</v>
      </c>
      <c r="F456" s="39">
        <v>1417645</v>
      </c>
      <c r="G456" s="21">
        <v>1542996.6</v>
      </c>
      <c r="H456" s="21">
        <f t="shared" si="28"/>
        <v>2960641.6</v>
      </c>
      <c r="I456" s="21">
        <v>1417645</v>
      </c>
      <c r="J456" s="21">
        <v>745947</v>
      </c>
      <c r="K456" s="21">
        <f t="shared" si="29"/>
        <v>2163592</v>
      </c>
      <c r="L456" s="15" t="s">
        <v>1681</v>
      </c>
      <c r="M456" s="15">
        <v>9871279542</v>
      </c>
      <c r="N456" s="50">
        <f t="shared" si="30"/>
        <v>6.7901865908633204E-4</v>
      </c>
      <c r="O456" s="1" t="str">
        <f>VLOOKUP(D456,[1]Sheet1!$B$6:$C$870,2,0)</f>
        <v>Greenotel-812</v>
      </c>
    </row>
    <row r="457" spans="2:15" ht="22.2" customHeight="1" x14ac:dyDescent="0.25">
      <c r="B457" s="26">
        <f t="shared" si="31"/>
        <v>453</v>
      </c>
      <c r="C457" s="19" t="s">
        <v>1002</v>
      </c>
      <c r="D457" s="20" t="s">
        <v>3147</v>
      </c>
      <c r="E457" s="15" t="s">
        <v>781</v>
      </c>
      <c r="F457" s="39">
        <v>1439876</v>
      </c>
      <c r="G457" s="21">
        <v>2000520</v>
      </c>
      <c r="H457" s="21">
        <f t="shared" si="28"/>
        <v>3440396</v>
      </c>
      <c r="I457" s="21">
        <v>1439876</v>
      </c>
      <c r="J457" s="21">
        <v>896699</v>
      </c>
      <c r="K457" s="21">
        <f t="shared" si="29"/>
        <v>2336575</v>
      </c>
      <c r="L457" s="15" t="s">
        <v>1572</v>
      </c>
      <c r="M457" s="15">
        <v>9971006665</v>
      </c>
      <c r="N457" s="50">
        <f t="shared" si="30"/>
        <v>7.3330739961815637E-4</v>
      </c>
      <c r="O457" s="1" t="str">
        <f>VLOOKUP(D457,[1]Sheet1!$B$6:$C$870,2,0)</f>
        <v>Greenotel-902</v>
      </c>
    </row>
    <row r="458" spans="2:15" ht="22.2" customHeight="1" x14ac:dyDescent="0.25">
      <c r="B458" s="26">
        <f t="shared" si="31"/>
        <v>454</v>
      </c>
      <c r="C458" s="19" t="s">
        <v>1003</v>
      </c>
      <c r="D458" s="20" t="s">
        <v>3148</v>
      </c>
      <c r="E458" s="15" t="s">
        <v>780</v>
      </c>
      <c r="F458" s="39">
        <v>1205482</v>
      </c>
      <c r="G458" s="21">
        <v>729188</v>
      </c>
      <c r="H458" s="21">
        <f t="shared" si="28"/>
        <v>1934670</v>
      </c>
      <c r="I458" s="21">
        <v>1205482</v>
      </c>
      <c r="J458" s="21">
        <v>729188</v>
      </c>
      <c r="K458" s="21">
        <f t="shared" si="29"/>
        <v>1934670</v>
      </c>
      <c r="L458" s="15" t="s">
        <v>1568</v>
      </c>
      <c r="M458" s="15">
        <v>9971816117</v>
      </c>
      <c r="N458" s="50">
        <f t="shared" si="30"/>
        <v>6.071741017597375E-4</v>
      </c>
      <c r="O458" s="1" t="str">
        <f>VLOOKUP(D458,[1]Sheet1!$B$6:$C$870,2,0)</f>
        <v>Greenotel-908</v>
      </c>
    </row>
    <row r="459" spans="2:15" ht="22.2" customHeight="1" x14ac:dyDescent="0.25">
      <c r="B459" s="26">
        <f t="shared" si="31"/>
        <v>455</v>
      </c>
      <c r="C459" s="19" t="s">
        <v>1004</v>
      </c>
      <c r="D459" s="20" t="s">
        <v>3149</v>
      </c>
      <c r="E459" s="15" t="s">
        <v>779</v>
      </c>
      <c r="F459" s="39">
        <v>1338244</v>
      </c>
      <c r="G459" s="21">
        <v>1855269</v>
      </c>
      <c r="H459" s="21">
        <f t="shared" si="28"/>
        <v>3193513</v>
      </c>
      <c r="I459" s="21">
        <v>1338244</v>
      </c>
      <c r="J459" s="21">
        <v>792771</v>
      </c>
      <c r="K459" s="21">
        <f t="shared" si="29"/>
        <v>2131015</v>
      </c>
      <c r="L459" s="15" t="s">
        <v>1682</v>
      </c>
      <c r="M459" s="15" t="s">
        <v>1683</v>
      </c>
      <c r="N459" s="50">
        <f t="shared" si="30"/>
        <v>6.6879473939303704E-4</v>
      </c>
      <c r="O459" s="1" t="str">
        <f>VLOOKUP(D459,[1]Sheet1!$B$6:$C$870,2,0)</f>
        <v>Greenotel-909</v>
      </c>
    </row>
    <row r="460" spans="2:15" ht="22.2" customHeight="1" x14ac:dyDescent="0.25">
      <c r="B460" s="26">
        <f t="shared" si="31"/>
        <v>456</v>
      </c>
      <c r="C460" s="19" t="s">
        <v>1005</v>
      </c>
      <c r="D460" s="20" t="s">
        <v>3150</v>
      </c>
      <c r="E460" s="15" t="s">
        <v>545</v>
      </c>
      <c r="F460" s="39">
        <v>1310350</v>
      </c>
      <c r="G460" s="21">
        <v>2191808</v>
      </c>
      <c r="H460" s="21">
        <f t="shared" si="28"/>
        <v>3502158</v>
      </c>
      <c r="I460" s="21">
        <v>1310350</v>
      </c>
      <c r="J460" s="21">
        <v>769421</v>
      </c>
      <c r="K460" s="21">
        <f t="shared" si="29"/>
        <v>2079771</v>
      </c>
      <c r="L460" s="15" t="s">
        <v>778</v>
      </c>
      <c r="M460" s="15">
        <v>9810502812</v>
      </c>
      <c r="N460" s="50">
        <f t="shared" si="30"/>
        <v>6.5271239477065904E-4</v>
      </c>
      <c r="O460" s="1" t="str">
        <f>VLOOKUP(D460,[1]Sheet1!$B$6:$C$870,2,0)</f>
        <v>Greenotel-912</v>
      </c>
    </row>
    <row r="461" spans="2:15" ht="22.2" customHeight="1" x14ac:dyDescent="0.25">
      <c r="B461" s="26">
        <f t="shared" si="31"/>
        <v>457</v>
      </c>
      <c r="C461" s="19" t="s">
        <v>1006</v>
      </c>
      <c r="D461" s="20" t="s">
        <v>3151</v>
      </c>
      <c r="E461" s="15" t="s">
        <v>777</v>
      </c>
      <c r="F461" s="39">
        <v>1623500</v>
      </c>
      <c r="G461" s="21">
        <v>1894825</v>
      </c>
      <c r="H461" s="21">
        <f t="shared" si="28"/>
        <v>3518325</v>
      </c>
      <c r="I461" s="21">
        <v>1589983</v>
      </c>
      <c r="J461" s="21">
        <v>993359</v>
      </c>
      <c r="K461" s="21">
        <f t="shared" si="29"/>
        <v>2583342</v>
      </c>
      <c r="L461" s="15" t="s">
        <v>771</v>
      </c>
      <c r="M461" s="15">
        <v>9972044915</v>
      </c>
      <c r="N461" s="50">
        <f t="shared" si="30"/>
        <v>8.1075240655419459E-4</v>
      </c>
      <c r="O461" s="1" t="str">
        <f>VLOOKUP(D461,[1]Sheet1!$B$6:$C$870,2,0)</f>
        <v>Greenotel-Shop-F08</v>
      </c>
    </row>
    <row r="462" spans="2:15" ht="22.2" customHeight="1" x14ac:dyDescent="0.25">
      <c r="B462" s="26">
        <f t="shared" si="31"/>
        <v>458</v>
      </c>
      <c r="C462" s="19" t="s">
        <v>1007</v>
      </c>
      <c r="D462" s="20" t="s">
        <v>3152</v>
      </c>
      <c r="E462" s="15" t="s">
        <v>776</v>
      </c>
      <c r="F462" s="39">
        <v>1786400</v>
      </c>
      <c r="G462" s="21">
        <v>811809</v>
      </c>
      <c r="H462" s="21">
        <f t="shared" si="28"/>
        <v>2598209</v>
      </c>
      <c r="I462" s="21">
        <v>1786400</v>
      </c>
      <c r="J462" s="21">
        <v>1166449</v>
      </c>
      <c r="K462" s="21">
        <f t="shared" si="29"/>
        <v>2952849</v>
      </c>
      <c r="L462" s="15" t="s">
        <v>775</v>
      </c>
      <c r="M462" s="15">
        <v>8383935005</v>
      </c>
      <c r="N462" s="50">
        <f t="shared" si="30"/>
        <v>9.2671796182663664E-4</v>
      </c>
      <c r="O462" s="1" t="str">
        <f>VLOOKUP(D462,[1]Sheet1!$B$6:$C$870,2,0)</f>
        <v>Greenotel-Shop-G19</v>
      </c>
    </row>
    <row r="463" spans="2:15" ht="22.2" customHeight="1" x14ac:dyDescent="0.25">
      <c r="B463" s="26">
        <f t="shared" si="31"/>
        <v>459</v>
      </c>
      <c r="C463" s="19" t="s">
        <v>1008</v>
      </c>
      <c r="D463" s="20" t="s">
        <v>3153</v>
      </c>
      <c r="E463" s="15" t="s">
        <v>774</v>
      </c>
      <c r="F463" s="39">
        <v>1645316</v>
      </c>
      <c r="G463" s="21">
        <v>747695</v>
      </c>
      <c r="H463" s="21">
        <f t="shared" si="28"/>
        <v>2393011</v>
      </c>
      <c r="I463" s="21">
        <v>1645316</v>
      </c>
      <c r="J463" s="21">
        <v>1066821</v>
      </c>
      <c r="K463" s="21">
        <f t="shared" si="29"/>
        <v>2712137</v>
      </c>
      <c r="L463" s="15" t="s">
        <v>775</v>
      </c>
      <c r="M463" s="15">
        <v>8383935005</v>
      </c>
      <c r="N463" s="50">
        <f t="shared" si="30"/>
        <v>8.5117324754317226E-4</v>
      </c>
      <c r="O463" s="1" t="str">
        <f>VLOOKUP(D463,[1]Sheet1!$B$6:$C$870,2,0)</f>
        <v>Greenotel-Shop-G2A</v>
      </c>
    </row>
    <row r="464" spans="2:15" ht="22.2" customHeight="1" x14ac:dyDescent="0.25">
      <c r="B464" s="26">
        <f t="shared" si="31"/>
        <v>460</v>
      </c>
      <c r="C464" s="19" t="s">
        <v>1009</v>
      </c>
      <c r="D464" s="20" t="s">
        <v>3154</v>
      </c>
      <c r="E464" s="15" t="s">
        <v>546</v>
      </c>
      <c r="F464" s="39">
        <v>3296707</v>
      </c>
      <c r="G464" s="21">
        <v>5490778</v>
      </c>
      <c r="H464" s="21">
        <f t="shared" si="28"/>
        <v>8787485</v>
      </c>
      <c r="I464" s="21">
        <v>3296707</v>
      </c>
      <c r="J464" s="21">
        <v>1872424</v>
      </c>
      <c r="K464" s="21">
        <f t="shared" si="29"/>
        <v>5169131</v>
      </c>
      <c r="L464" s="15" t="s">
        <v>773</v>
      </c>
      <c r="M464" s="15">
        <v>8800998909</v>
      </c>
      <c r="N464" s="50">
        <f t="shared" si="30"/>
        <v>1.622272776134128E-3</v>
      </c>
      <c r="O464" s="1" t="str">
        <f>VLOOKUP(D464,[1]Sheet1!$B$6:$C$870,2,0)</f>
        <v>Iris-104</v>
      </c>
    </row>
    <row r="465" spans="2:15" ht="22.2" customHeight="1" x14ac:dyDescent="0.25">
      <c r="B465" s="26">
        <f t="shared" si="31"/>
        <v>461</v>
      </c>
      <c r="C465" s="19" t="s">
        <v>1010</v>
      </c>
      <c r="D465" s="20" t="s">
        <v>3155</v>
      </c>
      <c r="E465" s="15" t="s">
        <v>547</v>
      </c>
      <c r="F465" s="39">
        <v>2083289</v>
      </c>
      <c r="G465" s="21">
        <v>2749257</v>
      </c>
      <c r="H465" s="21">
        <f t="shared" si="28"/>
        <v>4832546</v>
      </c>
      <c r="I465" s="21">
        <v>2083289</v>
      </c>
      <c r="J465" s="21">
        <v>1206415</v>
      </c>
      <c r="K465" s="21">
        <f t="shared" si="29"/>
        <v>3289704</v>
      </c>
      <c r="L465" s="15" t="s">
        <v>772</v>
      </c>
      <c r="M465" s="15">
        <v>9911574224</v>
      </c>
      <c r="N465" s="50">
        <f t="shared" si="30"/>
        <v>1.0324360595116559E-3</v>
      </c>
      <c r="O465" s="1" t="str">
        <f>VLOOKUP(D465,[1]Sheet1!$B$6:$C$870,2,0)</f>
        <v>Iris-108</v>
      </c>
    </row>
    <row r="466" spans="2:15" ht="22.2" customHeight="1" x14ac:dyDescent="0.25">
      <c r="B466" s="26">
        <f t="shared" si="31"/>
        <v>462</v>
      </c>
      <c r="C466" s="19" t="s">
        <v>1011</v>
      </c>
      <c r="D466" s="20" t="s">
        <v>3156</v>
      </c>
      <c r="E466" s="15" t="s">
        <v>770</v>
      </c>
      <c r="F466" s="39">
        <v>3231871</v>
      </c>
      <c r="G466" s="21">
        <v>4063126</v>
      </c>
      <c r="H466" s="21">
        <f t="shared" si="28"/>
        <v>7294997</v>
      </c>
      <c r="I466" s="21">
        <v>3231871</v>
      </c>
      <c r="J466" s="21">
        <v>1855577</v>
      </c>
      <c r="K466" s="21">
        <f t="shared" si="29"/>
        <v>5087448</v>
      </c>
      <c r="L466" s="15" t="s">
        <v>771</v>
      </c>
      <c r="M466" s="15">
        <v>9972044915</v>
      </c>
      <c r="N466" s="50">
        <f t="shared" si="30"/>
        <v>1.5966374987203878E-3</v>
      </c>
      <c r="O466" s="1" t="str">
        <f>VLOOKUP(D466,[1]Sheet1!$B$6:$C$870,2,0)</f>
        <v>Iris-1101</v>
      </c>
    </row>
    <row r="467" spans="2:15" ht="22.2" customHeight="1" x14ac:dyDescent="0.25">
      <c r="B467" s="26">
        <f t="shared" si="31"/>
        <v>463</v>
      </c>
      <c r="C467" s="19" t="s">
        <v>1012</v>
      </c>
      <c r="D467" s="20" t="s">
        <v>3157</v>
      </c>
      <c r="E467" s="15" t="s">
        <v>768</v>
      </c>
      <c r="F467" s="39">
        <v>3231872</v>
      </c>
      <c r="G467" s="21">
        <v>4063126</v>
      </c>
      <c r="H467" s="21">
        <f t="shared" si="28"/>
        <v>7294998</v>
      </c>
      <c r="I467" s="21">
        <v>3011872</v>
      </c>
      <c r="J467" s="21">
        <v>1707502.2437260272</v>
      </c>
      <c r="K467" s="21">
        <f t="shared" si="29"/>
        <v>4719374.2437260272</v>
      </c>
      <c r="L467" s="15" t="s">
        <v>769</v>
      </c>
      <c r="M467" s="15">
        <v>9958340849</v>
      </c>
      <c r="N467" s="50">
        <f t="shared" si="30"/>
        <v>1.4811217506357109E-3</v>
      </c>
      <c r="O467" s="1" t="str">
        <f>VLOOKUP(D467,[1]Sheet1!$B$6:$C$870,2,0)</f>
        <v>Iris-1104</v>
      </c>
    </row>
    <row r="468" spans="2:15" ht="22.2" customHeight="1" x14ac:dyDescent="0.25">
      <c r="B468" s="26">
        <f t="shared" si="31"/>
        <v>464</v>
      </c>
      <c r="C468" s="19" t="s">
        <v>1013</v>
      </c>
      <c r="D468" s="20" t="s">
        <v>3158</v>
      </c>
      <c r="E468" s="15" t="s">
        <v>766</v>
      </c>
      <c r="F468" s="39">
        <v>2777207</v>
      </c>
      <c r="G468" s="21">
        <v>2945513</v>
      </c>
      <c r="H468" s="21">
        <f t="shared" si="28"/>
        <v>5722720</v>
      </c>
      <c r="I468" s="21">
        <v>2777207</v>
      </c>
      <c r="J468" s="21">
        <v>1484937</v>
      </c>
      <c r="K468" s="21">
        <f t="shared" si="29"/>
        <v>4262144</v>
      </c>
      <c r="L468" s="15" t="s">
        <v>767</v>
      </c>
      <c r="M468" s="15">
        <v>9810340826</v>
      </c>
      <c r="N468" s="50">
        <f t="shared" si="30"/>
        <v>1.3376252563851482E-3</v>
      </c>
      <c r="O468" s="1" t="str">
        <f>VLOOKUP(D468,[1]Sheet1!$B$6:$C$870,2,0)</f>
        <v>Iris-1108</v>
      </c>
    </row>
    <row r="469" spans="2:15" ht="22.2" customHeight="1" x14ac:dyDescent="0.25">
      <c r="B469" s="26">
        <f t="shared" si="31"/>
        <v>465</v>
      </c>
      <c r="C469" s="19" t="s">
        <v>1014</v>
      </c>
      <c r="D469" s="20" t="s">
        <v>3159</v>
      </c>
      <c r="E469" s="15" t="s">
        <v>764</v>
      </c>
      <c r="F469" s="39">
        <v>4196811</v>
      </c>
      <c r="G469" s="21">
        <v>4658115</v>
      </c>
      <c r="H469" s="21">
        <f t="shared" si="28"/>
        <v>8854926</v>
      </c>
      <c r="I469" s="21">
        <v>3081876</v>
      </c>
      <c r="J469" s="21">
        <v>1749174.3048767124</v>
      </c>
      <c r="K469" s="21">
        <f t="shared" si="29"/>
        <v>4831050.3048767122</v>
      </c>
      <c r="L469" s="15" t="s">
        <v>765</v>
      </c>
      <c r="M469" s="15">
        <v>9570513036</v>
      </c>
      <c r="N469" s="50">
        <f t="shared" si="30"/>
        <v>1.5161700080218454E-3</v>
      </c>
      <c r="O469" s="1" t="str">
        <f>VLOOKUP(D469,[1]Sheet1!$B$6:$C$870,2,0)</f>
        <v>Iris-1203</v>
      </c>
    </row>
    <row r="470" spans="2:15" ht="22.2" customHeight="1" x14ac:dyDescent="0.25">
      <c r="B470" s="26">
        <f t="shared" si="31"/>
        <v>466</v>
      </c>
      <c r="C470" s="19" t="s">
        <v>1015</v>
      </c>
      <c r="D470" s="20" t="s">
        <v>3160</v>
      </c>
      <c r="E470" s="15" t="s">
        <v>762</v>
      </c>
      <c r="F470" s="39">
        <v>2506395</v>
      </c>
      <c r="G470" s="21">
        <v>3218623</v>
      </c>
      <c r="H470" s="21">
        <f t="shared" si="28"/>
        <v>5725018</v>
      </c>
      <c r="I470" s="21">
        <v>2506395</v>
      </c>
      <c r="J470" s="21">
        <v>1437682</v>
      </c>
      <c r="K470" s="21">
        <f t="shared" si="29"/>
        <v>3944077</v>
      </c>
      <c r="L470" s="15" t="s">
        <v>763</v>
      </c>
      <c r="M470" s="15">
        <v>9582881663</v>
      </c>
      <c r="N470" s="50">
        <f t="shared" si="30"/>
        <v>1.2378035580984045E-3</v>
      </c>
      <c r="O470" s="1" t="str">
        <f>VLOOKUP(D470,[1]Sheet1!$B$6:$C$870,2,0)</f>
        <v>Iris-1205</v>
      </c>
    </row>
    <row r="471" spans="2:15" ht="22.2" customHeight="1" x14ac:dyDescent="0.25">
      <c r="B471" s="26">
        <f t="shared" si="31"/>
        <v>467</v>
      </c>
      <c r="C471" s="19" t="s">
        <v>1016</v>
      </c>
      <c r="D471" s="20" t="s">
        <v>3161</v>
      </c>
      <c r="E471" s="15" t="s">
        <v>760</v>
      </c>
      <c r="F471" s="39">
        <v>2384363</v>
      </c>
      <c r="G471" s="21">
        <v>3226903</v>
      </c>
      <c r="H471" s="21">
        <f t="shared" si="28"/>
        <v>5611266</v>
      </c>
      <c r="I471" s="21">
        <v>2384636</v>
      </c>
      <c r="J471" s="21">
        <v>1337474</v>
      </c>
      <c r="K471" s="21">
        <f t="shared" si="29"/>
        <v>3722110</v>
      </c>
      <c r="L471" s="15" t="s">
        <v>761</v>
      </c>
      <c r="M471" s="15">
        <v>9891045559</v>
      </c>
      <c r="N471" s="50">
        <f t="shared" si="30"/>
        <v>1.1681417481539159E-3</v>
      </c>
      <c r="O471" s="1" t="str">
        <f>VLOOKUP(D471,[1]Sheet1!$B$6:$C$870,2,0)</f>
        <v>Iris-1208</v>
      </c>
    </row>
    <row r="472" spans="2:15" ht="22.2" customHeight="1" x14ac:dyDescent="0.25">
      <c r="B472" s="26">
        <f t="shared" si="31"/>
        <v>468</v>
      </c>
      <c r="C472" s="19" t="s">
        <v>1017</v>
      </c>
      <c r="D472" s="20" t="s">
        <v>3162</v>
      </c>
      <c r="E472" s="15" t="s">
        <v>758</v>
      </c>
      <c r="F472" s="39">
        <v>2591020</v>
      </c>
      <c r="G472" s="21">
        <v>3199519</v>
      </c>
      <c r="H472" s="21">
        <f t="shared" si="28"/>
        <v>5790539</v>
      </c>
      <c r="I472" s="21">
        <v>2591020</v>
      </c>
      <c r="J472" s="21">
        <v>1479405</v>
      </c>
      <c r="K472" s="21">
        <f t="shared" si="29"/>
        <v>4070425</v>
      </c>
      <c r="L472" s="15" t="s">
        <v>759</v>
      </c>
      <c r="M472" s="15">
        <v>9873553226</v>
      </c>
      <c r="N472" s="50">
        <f t="shared" si="30"/>
        <v>1.2774564360616433E-3</v>
      </c>
      <c r="O472" s="1" t="str">
        <f>VLOOKUP(D472,[1]Sheet1!$B$6:$C$870,2,0)</f>
        <v>Iris-206</v>
      </c>
    </row>
    <row r="473" spans="2:15" ht="22.2" customHeight="1" x14ac:dyDescent="0.25">
      <c r="B473" s="26">
        <f t="shared" si="31"/>
        <v>469</v>
      </c>
      <c r="C473" s="19" t="s">
        <v>1018</v>
      </c>
      <c r="D473" s="20" t="s">
        <v>3163</v>
      </c>
      <c r="E473" s="15" t="s">
        <v>548</v>
      </c>
      <c r="F473" s="39">
        <v>2561120</v>
      </c>
      <c r="G473" s="21">
        <v>2904942</v>
      </c>
      <c r="H473" s="21">
        <f t="shared" si="28"/>
        <v>5466062</v>
      </c>
      <c r="I473" s="21">
        <v>2461120</v>
      </c>
      <c r="J473" s="21">
        <v>1345047</v>
      </c>
      <c r="K473" s="21">
        <f t="shared" si="29"/>
        <v>3806167</v>
      </c>
      <c r="L473" s="15" t="s">
        <v>757</v>
      </c>
      <c r="M473" s="15">
        <v>9415606060</v>
      </c>
      <c r="N473" s="50">
        <f t="shared" si="30"/>
        <v>1.194522078376444E-3</v>
      </c>
      <c r="O473" s="1" t="str">
        <f>VLOOKUP(D473,[1]Sheet1!$B$6:$C$870,2,0)</f>
        <v>Iris-207</v>
      </c>
    </row>
    <row r="474" spans="2:15" ht="22.2" customHeight="1" x14ac:dyDescent="0.25">
      <c r="B474" s="26">
        <f t="shared" si="31"/>
        <v>470</v>
      </c>
      <c r="C474" s="19" t="s">
        <v>1019</v>
      </c>
      <c r="D474" s="20" t="s">
        <v>3164</v>
      </c>
      <c r="E474" s="15" t="s">
        <v>549</v>
      </c>
      <c r="F474" s="39">
        <f>2331696+125000</f>
        <v>2456696</v>
      </c>
      <c r="G474" s="21">
        <v>0</v>
      </c>
      <c r="H474" s="21">
        <f t="shared" si="28"/>
        <v>2456696</v>
      </c>
      <c r="I474" s="21">
        <v>2208782</v>
      </c>
      <c r="J474" s="21">
        <v>1204036.2191780822</v>
      </c>
      <c r="K474" s="21">
        <f t="shared" si="29"/>
        <v>3412818.2191780824</v>
      </c>
      <c r="L474" s="15" t="s">
        <v>1513</v>
      </c>
      <c r="M474" s="15">
        <v>9891801039</v>
      </c>
      <c r="N474" s="50">
        <f t="shared" si="30"/>
        <v>1.0710740522666495E-3</v>
      </c>
      <c r="O474" s="1" t="str">
        <f>VLOOKUP(D474,[1]Sheet1!$B$6:$C$870,2,0)</f>
        <v>Iris-707</v>
      </c>
    </row>
    <row r="475" spans="2:15" ht="22.2" customHeight="1" x14ac:dyDescent="0.25">
      <c r="B475" s="26">
        <f t="shared" si="31"/>
        <v>471</v>
      </c>
      <c r="C475" s="19" t="s">
        <v>1020</v>
      </c>
      <c r="D475" s="20" t="s">
        <v>3165</v>
      </c>
      <c r="E475" s="15" t="s">
        <v>550</v>
      </c>
      <c r="F475" s="39">
        <v>2533192</v>
      </c>
      <c r="G475" s="21">
        <v>3164088</v>
      </c>
      <c r="H475" s="21">
        <f t="shared" si="28"/>
        <v>5697280</v>
      </c>
      <c r="I475" s="21">
        <v>2533192</v>
      </c>
      <c r="J475" s="21">
        <v>1446975</v>
      </c>
      <c r="K475" s="21">
        <f t="shared" si="29"/>
        <v>3980167</v>
      </c>
      <c r="L475" s="15" t="s">
        <v>756</v>
      </c>
      <c r="M475" s="15">
        <v>8447594364</v>
      </c>
      <c r="N475" s="50">
        <f t="shared" si="30"/>
        <v>1.2491299927526395E-3</v>
      </c>
      <c r="O475" s="1" t="str">
        <f>VLOOKUP(D475,[1]Sheet1!$B$6:$C$870,2,0)</f>
        <v>Iris-805</v>
      </c>
    </row>
    <row r="476" spans="2:15" ht="22.2" customHeight="1" x14ac:dyDescent="0.25">
      <c r="B476" s="26">
        <f t="shared" si="31"/>
        <v>472</v>
      </c>
      <c r="C476" s="19" t="s">
        <v>1021</v>
      </c>
      <c r="D476" s="20" t="s">
        <v>3166</v>
      </c>
      <c r="E476" s="15" t="s">
        <v>754</v>
      </c>
      <c r="F476" s="39">
        <v>2465240</v>
      </c>
      <c r="G476" s="21">
        <v>3361912</v>
      </c>
      <c r="H476" s="21">
        <f t="shared" si="28"/>
        <v>5827152</v>
      </c>
      <c r="I476" s="21">
        <v>2465240</v>
      </c>
      <c r="J476" s="21">
        <v>1446072</v>
      </c>
      <c r="K476" s="21">
        <f t="shared" si="29"/>
        <v>3911312</v>
      </c>
      <c r="L476" s="15" t="s">
        <v>755</v>
      </c>
      <c r="M476" s="15">
        <v>9873149396</v>
      </c>
      <c r="N476" s="50">
        <f t="shared" si="30"/>
        <v>1.227520636750496E-3</v>
      </c>
      <c r="O476" s="1" t="str">
        <f>VLOOKUP(D476,[1]Sheet1!$B$6:$C$870,2,0)</f>
        <v>Iris-908</v>
      </c>
    </row>
    <row r="477" spans="2:15" ht="22.2" customHeight="1" x14ac:dyDescent="0.25">
      <c r="B477" s="26">
        <f t="shared" si="31"/>
        <v>473</v>
      </c>
      <c r="C477" s="27" t="s">
        <v>1022</v>
      </c>
      <c r="D477" s="20" t="s">
        <v>3167</v>
      </c>
      <c r="E477" s="15" t="s">
        <v>753</v>
      </c>
      <c r="F477" s="39">
        <v>3123936</v>
      </c>
      <c r="G477" s="21">
        <v>1527263.0652054795</v>
      </c>
      <c r="H477" s="21">
        <f t="shared" si="28"/>
        <v>4651199.065205479</v>
      </c>
      <c r="I477" s="21">
        <v>3123936</v>
      </c>
      <c r="J477" s="21">
        <v>1527263.0652054795</v>
      </c>
      <c r="K477" s="21">
        <f t="shared" si="29"/>
        <v>4651199.065205479</v>
      </c>
      <c r="L477" s="115" t="s">
        <v>3523</v>
      </c>
      <c r="M477" s="15" t="s">
        <v>3524</v>
      </c>
      <c r="N477" s="50">
        <f t="shared" si="30"/>
        <v>1.4597257488470215E-3</v>
      </c>
      <c r="O477" s="1" t="str">
        <f>VLOOKUP(D477,[1]Sheet1!$B$6:$C$870,2,0)</f>
        <v>Lotus-1004</v>
      </c>
    </row>
    <row r="478" spans="2:15" ht="22.2" customHeight="1" x14ac:dyDescent="0.25">
      <c r="B478" s="26">
        <f t="shared" si="31"/>
        <v>474</v>
      </c>
      <c r="C478" s="19" t="s">
        <v>1023</v>
      </c>
      <c r="D478" s="20" t="s">
        <v>3168</v>
      </c>
      <c r="E478" s="15" t="s">
        <v>751</v>
      </c>
      <c r="F478" s="39">
        <v>3435828</v>
      </c>
      <c r="G478" s="21">
        <v>1055035</v>
      </c>
      <c r="H478" s="21">
        <f t="shared" si="28"/>
        <v>4490863</v>
      </c>
      <c r="I478" s="21">
        <v>3435828</v>
      </c>
      <c r="J478" s="21">
        <v>1525150.3763287673</v>
      </c>
      <c r="K478" s="21">
        <f t="shared" si="29"/>
        <v>4960978.3763287673</v>
      </c>
      <c r="L478" s="15" t="s">
        <v>752</v>
      </c>
      <c r="M478" s="15">
        <v>7005843524</v>
      </c>
      <c r="N478" s="50">
        <f t="shared" si="30"/>
        <v>1.5569464505558572E-3</v>
      </c>
      <c r="O478" s="1" t="str">
        <f>VLOOKUP(D478,[1]Sheet1!$B$6:$C$870,2,0)</f>
        <v>Lotus-1007</v>
      </c>
    </row>
    <row r="479" spans="2:15" ht="22.2" customHeight="1" x14ac:dyDescent="0.25">
      <c r="B479" s="26">
        <f t="shared" si="31"/>
        <v>475</v>
      </c>
      <c r="C479" s="19" t="s">
        <v>1024</v>
      </c>
      <c r="D479" s="20" t="s">
        <v>3169</v>
      </c>
      <c r="E479" s="15" t="s">
        <v>749</v>
      </c>
      <c r="F479" s="39">
        <v>3981450</v>
      </c>
      <c r="G479" s="21">
        <v>3590823</v>
      </c>
      <c r="H479" s="21">
        <f t="shared" si="28"/>
        <v>7572273</v>
      </c>
      <c r="I479" s="21">
        <v>3981450</v>
      </c>
      <c r="J479" s="21">
        <v>1795114</v>
      </c>
      <c r="K479" s="21">
        <f t="shared" si="29"/>
        <v>5776564</v>
      </c>
      <c r="L479" s="15" t="s">
        <v>750</v>
      </c>
      <c r="M479" s="15">
        <v>9810332074</v>
      </c>
      <c r="N479" s="50">
        <f t="shared" si="30"/>
        <v>1.8129086913828386E-3</v>
      </c>
      <c r="O479" s="1" t="str">
        <f>VLOOKUP(D479,[1]Sheet1!$B$6:$C$870,2,0)</f>
        <v>Lotus-1105</v>
      </c>
    </row>
    <row r="480" spans="2:15" ht="22.2" customHeight="1" x14ac:dyDescent="0.25">
      <c r="B480" s="26">
        <f t="shared" si="31"/>
        <v>476</v>
      </c>
      <c r="C480" s="19" t="s">
        <v>1025</v>
      </c>
      <c r="D480" s="20" t="s">
        <v>3170</v>
      </c>
      <c r="E480" s="15" t="s">
        <v>747</v>
      </c>
      <c r="F480" s="39">
        <v>3344455</v>
      </c>
      <c r="G480" s="21">
        <v>3329428</v>
      </c>
      <c r="H480" s="21">
        <f t="shared" si="28"/>
        <v>6673883</v>
      </c>
      <c r="I480" s="21">
        <v>3344455</v>
      </c>
      <c r="J480" s="21">
        <v>1680096</v>
      </c>
      <c r="K480" s="21">
        <f t="shared" si="29"/>
        <v>5024551</v>
      </c>
      <c r="L480" s="15" t="s">
        <v>748</v>
      </c>
      <c r="M480" s="15">
        <v>9560783334</v>
      </c>
      <c r="N480" s="50">
        <f t="shared" si="30"/>
        <v>1.5768979930277467E-3</v>
      </c>
      <c r="O480" s="1" t="str">
        <f>VLOOKUP(D480,[1]Sheet1!$B$6:$C$870,2,0)</f>
        <v>Lotus-1107</v>
      </c>
    </row>
    <row r="481" spans="2:15" ht="22.2" customHeight="1" x14ac:dyDescent="0.25">
      <c r="B481" s="26">
        <f t="shared" si="31"/>
        <v>477</v>
      </c>
      <c r="C481" s="19" t="s">
        <v>1026</v>
      </c>
      <c r="D481" s="20" t="s">
        <v>3171</v>
      </c>
      <c r="E481" s="15" t="s">
        <v>551</v>
      </c>
      <c r="F481" s="39">
        <v>3857411</v>
      </c>
      <c r="G481" s="21">
        <v>616340</v>
      </c>
      <c r="H481" s="21">
        <f t="shared" si="28"/>
        <v>4473751</v>
      </c>
      <c r="I481" s="21">
        <v>3857411</v>
      </c>
      <c r="J481" s="21">
        <v>1106920</v>
      </c>
      <c r="K481" s="21">
        <f t="shared" si="29"/>
        <v>4964331</v>
      </c>
      <c r="L481" s="15" t="s">
        <v>746</v>
      </c>
      <c r="M481" s="15">
        <v>9334858315</v>
      </c>
      <c r="N481" s="50">
        <f t="shared" si="30"/>
        <v>1.5579986332361691E-3</v>
      </c>
      <c r="O481" s="1" t="str">
        <f>VLOOKUP(D481,[1]Sheet1!$B$6:$C$870,2,0)</f>
        <v>Lotus-1206</v>
      </c>
    </row>
    <row r="482" spans="2:15" ht="22.2" customHeight="1" x14ac:dyDescent="0.25">
      <c r="B482" s="26">
        <f t="shared" si="31"/>
        <v>478</v>
      </c>
      <c r="C482" s="19" t="s">
        <v>1027</v>
      </c>
      <c r="D482" s="20" t="s">
        <v>3172</v>
      </c>
      <c r="E482" s="15" t="s">
        <v>552</v>
      </c>
      <c r="F482" s="39">
        <v>2834929</v>
      </c>
      <c r="G482" s="21">
        <v>3122928</v>
      </c>
      <c r="H482" s="21">
        <f t="shared" si="28"/>
        <v>5957857</v>
      </c>
      <c r="I482" s="21">
        <v>2834929</v>
      </c>
      <c r="J482" s="21">
        <v>1507160</v>
      </c>
      <c r="K482" s="21">
        <f t="shared" si="29"/>
        <v>4342089</v>
      </c>
      <c r="L482" s="15" t="s">
        <v>745</v>
      </c>
      <c r="M482" s="15">
        <v>9953787048</v>
      </c>
      <c r="N482" s="50">
        <f t="shared" si="30"/>
        <v>1.3627150823323031E-3</v>
      </c>
      <c r="O482" s="1" t="str">
        <f>VLOOKUP(D482,[1]Sheet1!$B$6:$C$870,2,0)</f>
        <v>Lotus-702</v>
      </c>
    </row>
    <row r="483" spans="2:15" ht="22.2" customHeight="1" x14ac:dyDescent="0.25">
      <c r="B483" s="26">
        <f t="shared" si="31"/>
        <v>479</v>
      </c>
      <c r="C483" s="19" t="s">
        <v>1028</v>
      </c>
      <c r="D483" s="20" t="s">
        <v>3173</v>
      </c>
      <c r="E483" s="15" t="s">
        <v>743</v>
      </c>
      <c r="F483" s="39">
        <v>4586783</v>
      </c>
      <c r="G483" s="21">
        <v>5400680</v>
      </c>
      <c r="H483" s="21">
        <f t="shared" si="28"/>
        <v>9987463</v>
      </c>
      <c r="I483" s="21">
        <v>4586783</v>
      </c>
      <c r="J483" s="21">
        <v>2299751</v>
      </c>
      <c r="K483" s="21">
        <f t="shared" si="29"/>
        <v>6886534</v>
      </c>
      <c r="L483" s="15" t="s">
        <v>744</v>
      </c>
      <c r="M483" s="15">
        <v>9811250987</v>
      </c>
      <c r="N483" s="50">
        <f t="shared" si="30"/>
        <v>2.1612601093147108E-3</v>
      </c>
      <c r="O483" s="1" t="str">
        <f>VLOOKUP(D483,[1]Sheet1!$B$6:$C$870,2,0)</f>
        <v>Lotus-802</v>
      </c>
    </row>
    <row r="484" spans="2:15" ht="22.2" customHeight="1" x14ac:dyDescent="0.25">
      <c r="B484" s="26">
        <f t="shared" si="31"/>
        <v>480</v>
      </c>
      <c r="C484" s="19" t="s">
        <v>1029</v>
      </c>
      <c r="D484" s="20" t="s">
        <v>3174</v>
      </c>
      <c r="E484" s="15" t="s">
        <v>741</v>
      </c>
      <c r="F484" s="39">
        <v>4148357</v>
      </c>
      <c r="G484" s="21"/>
      <c r="H484" s="21">
        <f t="shared" si="28"/>
        <v>4148357</v>
      </c>
      <c r="I484" s="21">
        <v>4148357</v>
      </c>
      <c r="J484" s="21">
        <v>2179922</v>
      </c>
      <c r="K484" s="21">
        <f t="shared" si="29"/>
        <v>6328279</v>
      </c>
      <c r="L484" s="15" t="s">
        <v>742</v>
      </c>
      <c r="M484" s="15" t="s">
        <v>1721</v>
      </c>
      <c r="N484" s="50">
        <f t="shared" si="30"/>
        <v>1.9860581481648083E-3</v>
      </c>
      <c r="O484" s="1" t="str">
        <f>VLOOKUP(D484,[1]Sheet1!$B$6:$C$870,2,0)</f>
        <v>Lotus-901</v>
      </c>
    </row>
    <row r="485" spans="2:15" ht="22.2" customHeight="1" x14ac:dyDescent="0.25">
      <c r="B485" s="26">
        <f t="shared" si="31"/>
        <v>481</v>
      </c>
      <c r="C485" s="19" t="s">
        <v>1030</v>
      </c>
      <c r="D485" s="20" t="s">
        <v>3175</v>
      </c>
      <c r="E485" s="15" t="s">
        <v>553</v>
      </c>
      <c r="F485" s="39">
        <v>4179687</v>
      </c>
      <c r="G485" s="21">
        <v>3737671</v>
      </c>
      <c r="H485" s="21">
        <f t="shared" si="28"/>
        <v>7917358</v>
      </c>
      <c r="I485" s="21">
        <v>4179687</v>
      </c>
      <c r="J485" s="21">
        <v>2065042</v>
      </c>
      <c r="K485" s="21">
        <f t="shared" si="29"/>
        <v>6244729</v>
      </c>
      <c r="L485" s="15" t="s">
        <v>740</v>
      </c>
      <c r="M485" s="15">
        <v>8285253994</v>
      </c>
      <c r="N485" s="50">
        <f t="shared" si="30"/>
        <v>1.9598369341065833E-3</v>
      </c>
      <c r="O485" s="1" t="str">
        <f>VLOOKUP(D485,[1]Sheet1!$B$6:$C$870,2,0)</f>
        <v>Lotus-902</v>
      </c>
    </row>
    <row r="486" spans="2:15" ht="22.2" customHeight="1" x14ac:dyDescent="0.25">
      <c r="B486" s="26">
        <f t="shared" si="31"/>
        <v>482</v>
      </c>
      <c r="C486" s="19" t="s">
        <v>1031</v>
      </c>
      <c r="D486" s="20" t="s">
        <v>3176</v>
      </c>
      <c r="E486" s="15" t="s">
        <v>554</v>
      </c>
      <c r="F486" s="39">
        <v>186614</v>
      </c>
      <c r="G486" s="21">
        <v>61966</v>
      </c>
      <c r="H486" s="21">
        <f t="shared" si="28"/>
        <v>248580</v>
      </c>
      <c r="I486" s="21">
        <v>186614</v>
      </c>
      <c r="J486" s="21">
        <v>65443</v>
      </c>
      <c r="K486" s="21">
        <f t="shared" si="29"/>
        <v>252057</v>
      </c>
      <c r="L486" s="15" t="s">
        <v>737</v>
      </c>
      <c r="M486" s="15">
        <v>9560894863</v>
      </c>
      <c r="N486" s="50">
        <f t="shared" si="30"/>
        <v>7.9105213068509948E-5</v>
      </c>
      <c r="O486" s="1" t="str">
        <f>VLOOKUP(D486,[1]Sheet1!$B$6:$C$870,2,0)</f>
        <v>Oakwood-307</v>
      </c>
    </row>
    <row r="487" spans="2:15" ht="22.2" customHeight="1" x14ac:dyDescent="0.25">
      <c r="B487" s="26">
        <f t="shared" si="31"/>
        <v>483</v>
      </c>
      <c r="C487" s="19" t="s">
        <v>1032</v>
      </c>
      <c r="D487" s="20" t="s">
        <v>3177</v>
      </c>
      <c r="E487" s="15" t="s">
        <v>735</v>
      </c>
      <c r="F487" s="39">
        <v>4938617</v>
      </c>
      <c r="G487" s="21">
        <v>5816835</v>
      </c>
      <c r="H487" s="21">
        <f t="shared" si="28"/>
        <v>10755452</v>
      </c>
      <c r="I487" s="21">
        <v>4938617</v>
      </c>
      <c r="J487" s="21">
        <v>2530637</v>
      </c>
      <c r="K487" s="21">
        <f t="shared" si="29"/>
        <v>7469254</v>
      </c>
      <c r="L487" s="15" t="s">
        <v>736</v>
      </c>
      <c r="M487" s="15">
        <v>9711928201</v>
      </c>
      <c r="N487" s="50">
        <f t="shared" si="30"/>
        <v>2.34414013152906E-3</v>
      </c>
      <c r="O487" s="1" t="str">
        <f>VLOOKUP(D487,[1]Sheet1!$B$6:$C$870,2,0)</f>
        <v>Orchid-G02</v>
      </c>
    </row>
    <row r="488" spans="2:15" ht="22.2" customHeight="1" x14ac:dyDescent="0.25">
      <c r="B488" s="26">
        <f t="shared" si="31"/>
        <v>484</v>
      </c>
      <c r="C488" s="19" t="s">
        <v>1033</v>
      </c>
      <c r="D488" s="20" t="s">
        <v>3178</v>
      </c>
      <c r="E488" s="15" t="s">
        <v>555</v>
      </c>
      <c r="F488" s="39">
        <v>3611327</v>
      </c>
      <c r="G488" s="21">
        <v>4400080</v>
      </c>
      <c r="H488" s="21">
        <f t="shared" si="28"/>
        <v>8011407</v>
      </c>
      <c r="I488" s="21">
        <v>2011327</v>
      </c>
      <c r="J488" s="21">
        <v>1148584</v>
      </c>
      <c r="K488" s="21">
        <f t="shared" si="29"/>
        <v>3159911</v>
      </c>
      <c r="L488" s="15" t="s">
        <v>734</v>
      </c>
      <c r="M488" s="15">
        <v>9334388634</v>
      </c>
      <c r="N488" s="50">
        <f t="shared" si="30"/>
        <v>9.91702007611486E-4</v>
      </c>
      <c r="O488" s="1" t="str">
        <f>VLOOKUP(D488,[1]Sheet1!$B$6:$C$870,2,0)</f>
        <v>Orchid-G03</v>
      </c>
    </row>
    <row r="489" spans="2:15" ht="22.2" customHeight="1" x14ac:dyDescent="0.25">
      <c r="B489" s="26">
        <f t="shared" si="31"/>
        <v>485</v>
      </c>
      <c r="C489" s="19" t="s">
        <v>1034</v>
      </c>
      <c r="D489" s="20" t="s">
        <v>3179</v>
      </c>
      <c r="E489" s="15" t="s">
        <v>732</v>
      </c>
      <c r="F489" s="39">
        <v>2541198</v>
      </c>
      <c r="G489" s="21">
        <v>3218201</v>
      </c>
      <c r="H489" s="21">
        <f t="shared" si="28"/>
        <v>5759399</v>
      </c>
      <c r="I489" s="21">
        <v>2541198</v>
      </c>
      <c r="J489" s="21">
        <v>1482572</v>
      </c>
      <c r="K489" s="21">
        <f t="shared" si="29"/>
        <v>4023770</v>
      </c>
      <c r="L489" s="15" t="s">
        <v>733</v>
      </c>
      <c r="M489" s="15">
        <v>8373908260</v>
      </c>
      <c r="N489" s="50">
        <f t="shared" si="30"/>
        <v>1.2628142967212905E-3</v>
      </c>
      <c r="O489" s="1" t="str">
        <f>VLOOKUP(D489,[1]Sheet1!$B$6:$C$870,2,0)</f>
        <v>Orchid-1002</v>
      </c>
    </row>
    <row r="490" spans="2:15" ht="22.2" customHeight="1" x14ac:dyDescent="0.25">
      <c r="B490" s="26">
        <f t="shared" si="31"/>
        <v>486</v>
      </c>
      <c r="C490" s="19" t="s">
        <v>1035</v>
      </c>
      <c r="D490" s="20" t="s">
        <v>3180</v>
      </c>
      <c r="E490" s="15" t="s">
        <v>556</v>
      </c>
      <c r="F490" s="39">
        <v>3005032</v>
      </c>
      <c r="G490" s="21">
        <v>3889655</v>
      </c>
      <c r="H490" s="21">
        <f t="shared" si="28"/>
        <v>6894687</v>
      </c>
      <c r="I490" s="21">
        <v>3005032</v>
      </c>
      <c r="J490" s="21">
        <v>1696174</v>
      </c>
      <c r="K490" s="21">
        <f t="shared" si="29"/>
        <v>4701206</v>
      </c>
      <c r="L490" s="15" t="s">
        <v>730</v>
      </c>
      <c r="M490" s="15">
        <v>9717438877</v>
      </c>
      <c r="N490" s="50">
        <f t="shared" si="30"/>
        <v>1.4754198546715917E-3</v>
      </c>
      <c r="O490" s="1" t="str">
        <f>VLOOKUP(D490,[1]Sheet1!$B$6:$C$870,2,0)</f>
        <v>Orchid-1107</v>
      </c>
    </row>
    <row r="491" spans="2:15" ht="22.2" customHeight="1" x14ac:dyDescent="0.25">
      <c r="B491" s="26">
        <f t="shared" si="31"/>
        <v>487</v>
      </c>
      <c r="C491" s="19" t="s">
        <v>1036</v>
      </c>
      <c r="D491" s="20" t="s">
        <v>3181</v>
      </c>
      <c r="E491" s="15" t="s">
        <v>728</v>
      </c>
      <c r="F491" s="39">
        <v>3041284</v>
      </c>
      <c r="G491" s="21">
        <v>3850666</v>
      </c>
      <c r="H491" s="21">
        <f t="shared" si="28"/>
        <v>6891950</v>
      </c>
      <c r="I491" s="21">
        <v>3041284</v>
      </c>
      <c r="J491" s="21">
        <v>1216137</v>
      </c>
      <c r="K491" s="21">
        <f t="shared" si="29"/>
        <v>4257421</v>
      </c>
      <c r="L491" s="15" t="s">
        <v>729</v>
      </c>
      <c r="M491" s="15">
        <v>7387656665</v>
      </c>
      <c r="N491" s="50">
        <f t="shared" si="30"/>
        <v>1.3361429967322816E-3</v>
      </c>
      <c r="O491" s="1" t="str">
        <f>VLOOKUP(D491,[1]Sheet1!$B$6:$C$870,2,0)</f>
        <v>Orchid-1207</v>
      </c>
    </row>
    <row r="492" spans="2:15" ht="22.2" customHeight="1" x14ac:dyDescent="0.25">
      <c r="B492" s="26">
        <f t="shared" si="31"/>
        <v>488</v>
      </c>
      <c r="C492" s="19" t="s">
        <v>1037</v>
      </c>
      <c r="D492" s="20" t="s">
        <v>3182</v>
      </c>
      <c r="E492" s="15" t="s">
        <v>726</v>
      </c>
      <c r="F492" s="39">
        <v>3794164</v>
      </c>
      <c r="G492" s="21">
        <v>4034080</v>
      </c>
      <c r="H492" s="21">
        <f t="shared" si="28"/>
        <v>7828244</v>
      </c>
      <c r="I492" s="21">
        <v>3794164</v>
      </c>
      <c r="J492" s="21">
        <v>1904782</v>
      </c>
      <c r="K492" s="21">
        <f t="shared" si="29"/>
        <v>5698946</v>
      </c>
      <c r="L492" s="15" t="s">
        <v>727</v>
      </c>
      <c r="M492" s="15">
        <v>9873406021</v>
      </c>
      <c r="N492" s="50">
        <f t="shared" si="30"/>
        <v>1.7885491678308182E-3</v>
      </c>
      <c r="O492" s="1" t="str">
        <f>VLOOKUP(D492,[1]Sheet1!$B$6:$C$870,2,0)</f>
        <v>Orchid-305</v>
      </c>
    </row>
    <row r="493" spans="2:15" ht="22.2" customHeight="1" x14ac:dyDescent="0.25">
      <c r="B493" s="26">
        <f t="shared" si="31"/>
        <v>489</v>
      </c>
      <c r="C493" s="70" t="s">
        <v>1038</v>
      </c>
      <c r="D493" s="20" t="s">
        <v>3183</v>
      </c>
      <c r="E493" s="15" t="s">
        <v>724</v>
      </c>
      <c r="F493" s="39">
        <v>3949023</v>
      </c>
      <c r="G493" s="21">
        <v>3848580</v>
      </c>
      <c r="H493" s="21">
        <f t="shared" si="28"/>
        <v>7797603</v>
      </c>
      <c r="I493" s="21">
        <v>3949023</v>
      </c>
      <c r="J493" s="21">
        <v>1853308.8677260275</v>
      </c>
      <c r="K493" s="21">
        <f t="shared" si="29"/>
        <v>5802331.867726028</v>
      </c>
      <c r="L493" s="15" t="s">
        <v>725</v>
      </c>
      <c r="M493" s="15">
        <v>9412569628</v>
      </c>
      <c r="N493" s="50">
        <f t="shared" si="30"/>
        <v>1.8209956426152526E-3</v>
      </c>
      <c r="O493" s="1" t="str">
        <f>VLOOKUP(D493,[1]Sheet1!$B$6:$C$870,2,0)</f>
        <v>Orchid-405</v>
      </c>
    </row>
    <row r="494" spans="2:15" ht="22.2" customHeight="1" x14ac:dyDescent="0.25">
      <c r="B494" s="26">
        <f t="shared" si="31"/>
        <v>490</v>
      </c>
      <c r="C494" s="19" t="s">
        <v>1039</v>
      </c>
      <c r="D494" s="20" t="s">
        <v>3184</v>
      </c>
      <c r="E494" s="15" t="s">
        <v>557</v>
      </c>
      <c r="F494" s="39">
        <v>3529099</v>
      </c>
      <c r="G494" s="21">
        <v>2191808</v>
      </c>
      <c r="H494" s="21">
        <f t="shared" si="28"/>
        <v>5720907</v>
      </c>
      <c r="I494" s="21">
        <v>3529099</v>
      </c>
      <c r="J494" s="21">
        <v>2073302</v>
      </c>
      <c r="K494" s="21">
        <f t="shared" si="29"/>
        <v>5602401</v>
      </c>
      <c r="L494" s="15" t="s">
        <v>723</v>
      </c>
      <c r="M494" s="15">
        <v>9650923723</v>
      </c>
      <c r="N494" s="50">
        <f t="shared" si="30"/>
        <v>1.7582496213167389E-3</v>
      </c>
      <c r="O494" s="1" t="str">
        <f>VLOOKUP(D494,[1]Sheet1!$B$6:$C$870,2,0)</f>
        <v>Orchid-602</v>
      </c>
    </row>
    <row r="495" spans="2:15" ht="22.2" customHeight="1" x14ac:dyDescent="0.25">
      <c r="B495" s="26">
        <f t="shared" si="31"/>
        <v>491</v>
      </c>
      <c r="C495" s="19" t="s">
        <v>1040</v>
      </c>
      <c r="D495" s="20" t="s">
        <v>3185</v>
      </c>
      <c r="E495" s="15" t="s">
        <v>721</v>
      </c>
      <c r="F495" s="39">
        <v>3614546</v>
      </c>
      <c r="G495" s="21">
        <v>4137813</v>
      </c>
      <c r="H495" s="21">
        <f t="shared" si="28"/>
        <v>7752359</v>
      </c>
      <c r="I495" s="21">
        <v>3614546</v>
      </c>
      <c r="J495" s="21">
        <v>2002637</v>
      </c>
      <c r="K495" s="21">
        <f t="shared" si="29"/>
        <v>5617183</v>
      </c>
      <c r="L495" s="15" t="s">
        <v>722</v>
      </c>
      <c r="M495" s="15">
        <v>8587900432</v>
      </c>
      <c r="N495" s="50">
        <f t="shared" si="30"/>
        <v>1.7628887833300085E-3</v>
      </c>
      <c r="O495" s="1" t="str">
        <f>VLOOKUP(D495,[1]Sheet1!$B$6:$C$870,2,0)</f>
        <v>Orchid-806</v>
      </c>
    </row>
    <row r="496" spans="2:15" ht="22.2" customHeight="1" x14ac:dyDescent="0.25">
      <c r="B496" s="26">
        <f t="shared" si="31"/>
        <v>492</v>
      </c>
      <c r="C496" s="19" t="s">
        <v>1041</v>
      </c>
      <c r="D496" s="20" t="s">
        <v>3186</v>
      </c>
      <c r="E496" s="15" t="s">
        <v>558</v>
      </c>
      <c r="F496" s="39">
        <v>1500000</v>
      </c>
      <c r="G496" s="21">
        <v>1473271</v>
      </c>
      <c r="H496" s="21">
        <f t="shared" si="28"/>
        <v>2973271</v>
      </c>
      <c r="I496" s="21">
        <v>1500000</v>
      </c>
      <c r="J496" s="21">
        <v>923627</v>
      </c>
      <c r="K496" s="21">
        <f t="shared" si="29"/>
        <v>2423627</v>
      </c>
      <c r="L496" s="15" t="s">
        <v>720</v>
      </c>
      <c r="M496" s="15">
        <v>9310260848</v>
      </c>
      <c r="N496" s="50">
        <f t="shared" si="30"/>
        <v>7.6062767641284939E-4</v>
      </c>
      <c r="O496" s="1" t="str">
        <f>VLOOKUP(D496,[1]Sheet1!$B$6:$C$870,2,0)</f>
        <v>Rosewood-203</v>
      </c>
    </row>
    <row r="497" spans="2:15" ht="22.2" customHeight="1" x14ac:dyDescent="0.25">
      <c r="B497" s="26">
        <f t="shared" si="31"/>
        <v>493</v>
      </c>
      <c r="C497" s="19" t="s">
        <v>1042</v>
      </c>
      <c r="D497" s="20" t="s">
        <v>3187</v>
      </c>
      <c r="E497" s="15" t="s">
        <v>559</v>
      </c>
      <c r="F497" s="39">
        <v>2725105</v>
      </c>
      <c r="G497" s="21">
        <v>2827686</v>
      </c>
      <c r="H497" s="21">
        <f t="shared" si="28"/>
        <v>5552791</v>
      </c>
      <c r="I497" s="21">
        <v>2725105</v>
      </c>
      <c r="J497" s="21">
        <v>1475863</v>
      </c>
      <c r="K497" s="21">
        <f t="shared" si="29"/>
        <v>4200968</v>
      </c>
      <c r="L497" s="15" t="s">
        <v>1632</v>
      </c>
      <c r="M497" s="15">
        <v>9810341688</v>
      </c>
      <c r="N497" s="50">
        <f t="shared" si="30"/>
        <v>1.3184258669030899E-3</v>
      </c>
      <c r="O497" s="1" t="str">
        <f>VLOOKUP(D497,[1]Sheet1!$B$6:$C$870,2,0)</f>
        <v>Rosewood-204</v>
      </c>
    </row>
    <row r="498" spans="2:15" ht="22.2" customHeight="1" x14ac:dyDescent="0.25">
      <c r="B498" s="26">
        <f t="shared" si="31"/>
        <v>494</v>
      </c>
      <c r="C498" s="19" t="s">
        <v>1043</v>
      </c>
      <c r="D498" s="20" t="s">
        <v>3188</v>
      </c>
      <c r="E498" s="15" t="s">
        <v>718</v>
      </c>
      <c r="F498" s="39">
        <v>2287870</v>
      </c>
      <c r="G498" s="21">
        <v>297862</v>
      </c>
      <c r="H498" s="21">
        <f t="shared" si="28"/>
        <v>2585732</v>
      </c>
      <c r="I498" s="21">
        <v>2287870</v>
      </c>
      <c r="J498" s="21">
        <v>565377</v>
      </c>
      <c r="K498" s="21">
        <f t="shared" si="29"/>
        <v>2853247</v>
      </c>
      <c r="L498" s="15" t="s">
        <v>719</v>
      </c>
      <c r="M498" s="15">
        <v>9431662743</v>
      </c>
      <c r="N498" s="50">
        <f t="shared" si="30"/>
        <v>8.9545901074791344E-4</v>
      </c>
      <c r="O498" s="1" t="str">
        <f>VLOOKUP(D498,[1]Sheet1!$B$6:$C$870,2,0)</f>
        <v>Rosewood-301</v>
      </c>
    </row>
    <row r="499" spans="2:15" ht="22.2" customHeight="1" x14ac:dyDescent="0.25">
      <c r="B499" s="26">
        <f t="shared" si="31"/>
        <v>495</v>
      </c>
      <c r="C499" s="19" t="s">
        <v>1044</v>
      </c>
      <c r="D499" s="20" t="s">
        <v>3189</v>
      </c>
      <c r="E499" s="15" t="s">
        <v>716</v>
      </c>
      <c r="F499" s="39">
        <v>2989772</v>
      </c>
      <c r="G499" s="21">
        <v>1169576</v>
      </c>
      <c r="H499" s="21">
        <f t="shared" si="28"/>
        <v>4159348</v>
      </c>
      <c r="I499" s="21">
        <v>2989772</v>
      </c>
      <c r="J499" s="21">
        <v>711342</v>
      </c>
      <c r="K499" s="21">
        <f t="shared" si="29"/>
        <v>3701114</v>
      </c>
      <c r="L499" s="15" t="s">
        <v>1757</v>
      </c>
      <c r="M499" s="15" t="s">
        <v>717</v>
      </c>
      <c r="N499" s="50">
        <f t="shared" si="30"/>
        <v>1.1615523931525215E-3</v>
      </c>
      <c r="O499" s="1" t="str">
        <f>VLOOKUP(D499,[1]Sheet1!$B$6:$C$870,2,0)</f>
        <v>Rosewood-302A</v>
      </c>
    </row>
    <row r="500" spans="2:15" ht="22.2" customHeight="1" x14ac:dyDescent="0.25">
      <c r="B500" s="26">
        <f t="shared" si="31"/>
        <v>496</v>
      </c>
      <c r="C500" s="19" t="s">
        <v>1045</v>
      </c>
      <c r="D500" s="20" t="s">
        <v>3190</v>
      </c>
      <c r="E500" s="15" t="s">
        <v>560</v>
      </c>
      <c r="F500" s="39">
        <v>1138145</v>
      </c>
      <c r="G500" s="21">
        <v>362211</v>
      </c>
      <c r="H500" s="21">
        <f t="shared" si="28"/>
        <v>1500356</v>
      </c>
      <c r="I500" s="21">
        <v>1138145</v>
      </c>
      <c r="J500" s="21">
        <v>393502</v>
      </c>
      <c r="K500" s="21">
        <f t="shared" si="29"/>
        <v>1531647</v>
      </c>
      <c r="L500" s="15" t="s">
        <v>1758</v>
      </c>
      <c r="M500" s="15">
        <v>9419010077</v>
      </c>
      <c r="N500" s="50">
        <f t="shared" si="30"/>
        <v>4.8068993235952213E-4</v>
      </c>
      <c r="O500" s="1" t="str">
        <f>VLOOKUP(D500,[1]Sheet1!$B$6:$C$870,2,0)</f>
        <v>Rosewood-602A</v>
      </c>
    </row>
    <row r="501" spans="2:15" ht="22.2" customHeight="1" x14ac:dyDescent="0.25">
      <c r="B501" s="26">
        <f t="shared" si="31"/>
        <v>497</v>
      </c>
      <c r="C501" s="19" t="s">
        <v>1046</v>
      </c>
      <c r="D501" s="20" t="s">
        <v>3191</v>
      </c>
      <c r="E501" s="15" t="s">
        <v>561</v>
      </c>
      <c r="F501" s="39">
        <v>6299199</v>
      </c>
      <c r="G501" s="21">
        <v>3911404</v>
      </c>
      <c r="H501" s="21">
        <f t="shared" si="28"/>
        <v>10210603</v>
      </c>
      <c r="I501" s="21">
        <v>6299199</v>
      </c>
      <c r="J501" s="21">
        <v>1912162</v>
      </c>
      <c r="K501" s="21">
        <f t="shared" si="29"/>
        <v>8211361</v>
      </c>
      <c r="L501" s="15" t="s">
        <v>715</v>
      </c>
      <c r="M501" s="15">
        <v>9971099950</v>
      </c>
      <c r="N501" s="50">
        <f t="shared" si="30"/>
        <v>2.5770419448277689E-3</v>
      </c>
      <c r="O501" s="1" t="str">
        <f>VLOOKUP(D501,[1]Sheet1!$B$6:$C$870,2,0)</f>
        <v>Rosewood-705</v>
      </c>
    </row>
    <row r="502" spans="2:15" ht="22.2" customHeight="1" x14ac:dyDescent="0.25">
      <c r="B502" s="26">
        <f t="shared" si="31"/>
        <v>498</v>
      </c>
      <c r="C502" s="19" t="s">
        <v>1047</v>
      </c>
      <c r="D502" s="20" t="s">
        <v>3192</v>
      </c>
      <c r="E502" s="15" t="s">
        <v>713</v>
      </c>
      <c r="F502" s="39">
        <v>1600000</v>
      </c>
      <c r="G502" s="21">
        <v>1914740</v>
      </c>
      <c r="H502" s="21">
        <f t="shared" si="28"/>
        <v>3514740</v>
      </c>
      <c r="I502" s="21">
        <v>1000000</v>
      </c>
      <c r="J502" s="21">
        <v>584329</v>
      </c>
      <c r="K502" s="21">
        <f t="shared" si="29"/>
        <v>1584329</v>
      </c>
      <c r="L502" s="15" t="s">
        <v>714</v>
      </c>
      <c r="M502" s="15">
        <v>9832021050</v>
      </c>
      <c r="N502" s="50">
        <f t="shared" si="30"/>
        <v>4.9722357687197465E-4</v>
      </c>
      <c r="O502" s="1" t="str">
        <f>VLOOKUP(D502,[1]Sheet1!$B$6:$C$870,2,0)</f>
        <v>Rosewood-906</v>
      </c>
    </row>
    <row r="503" spans="2:15" ht="22.2" customHeight="1" x14ac:dyDescent="0.25">
      <c r="B503" s="26">
        <f t="shared" si="31"/>
        <v>499</v>
      </c>
      <c r="C503" s="19" t="s">
        <v>1048</v>
      </c>
      <c r="D503" s="20" t="s">
        <v>3193</v>
      </c>
      <c r="E503" s="15" t="s">
        <v>711</v>
      </c>
      <c r="F503" s="39">
        <v>2336346</v>
      </c>
      <c r="G503" s="21">
        <v>3014077</v>
      </c>
      <c r="H503" s="21">
        <f t="shared" si="28"/>
        <v>5350423</v>
      </c>
      <c r="I503" s="21">
        <v>2336346</v>
      </c>
      <c r="J503" s="21">
        <v>1309580</v>
      </c>
      <c r="K503" s="21">
        <f t="shared" si="29"/>
        <v>3645926</v>
      </c>
      <c r="L503" s="15" t="s">
        <v>712</v>
      </c>
      <c r="M503" s="15">
        <v>9871021614</v>
      </c>
      <c r="N503" s="50">
        <f t="shared" si="30"/>
        <v>1.1442322691376165E-3</v>
      </c>
      <c r="O503" s="1" t="str">
        <f>VLOOKUP(D503,[1]Sheet1!$B$6:$C$870,2,0)</f>
        <v>Tulip-G05</v>
      </c>
    </row>
    <row r="504" spans="2:15" ht="22.2" customHeight="1" x14ac:dyDescent="0.25">
      <c r="B504" s="26">
        <f t="shared" si="31"/>
        <v>500</v>
      </c>
      <c r="C504" s="19" t="s">
        <v>1049</v>
      </c>
      <c r="D504" s="20" t="s">
        <v>3194</v>
      </c>
      <c r="E504" s="15" t="s">
        <v>709</v>
      </c>
      <c r="F504" s="39">
        <v>2295185</v>
      </c>
      <c r="G504" s="21">
        <v>1232167</v>
      </c>
      <c r="H504" s="21">
        <f t="shared" si="28"/>
        <v>3527352</v>
      </c>
      <c r="I504" s="21">
        <v>2295185</v>
      </c>
      <c r="J504" s="21">
        <v>1232167</v>
      </c>
      <c r="K504" s="21">
        <f t="shared" si="29"/>
        <v>3527352</v>
      </c>
      <c r="L504" s="15" t="s">
        <v>710</v>
      </c>
      <c r="M504" s="15">
        <v>8968695606</v>
      </c>
      <c r="N504" s="50">
        <f t="shared" si="30"/>
        <v>1.1070191723603579E-3</v>
      </c>
      <c r="O504" s="1" t="str">
        <f>VLOOKUP(D504,[1]Sheet1!$B$6:$C$870,2,0)</f>
        <v>Tulip-1003</v>
      </c>
    </row>
    <row r="505" spans="2:15" ht="22.2" customHeight="1" x14ac:dyDescent="0.25">
      <c r="B505" s="26">
        <f t="shared" si="31"/>
        <v>501</v>
      </c>
      <c r="C505" s="19" t="s">
        <v>1050</v>
      </c>
      <c r="D505" s="20" t="s">
        <v>3195</v>
      </c>
      <c r="E505" s="15" t="s">
        <v>562</v>
      </c>
      <c r="F505" s="39">
        <v>3303280</v>
      </c>
      <c r="G505" s="21">
        <v>3464371</v>
      </c>
      <c r="H505" s="21">
        <f t="shared" si="28"/>
        <v>6767651</v>
      </c>
      <c r="I505" s="21">
        <v>3123936</v>
      </c>
      <c r="J505" s="21">
        <v>1461146.1751232878</v>
      </c>
      <c r="K505" s="21">
        <f t="shared" si="29"/>
        <v>4585082.1751232874</v>
      </c>
      <c r="L505" s="15" t="s">
        <v>1759</v>
      </c>
      <c r="M505" s="15" t="s">
        <v>1760</v>
      </c>
      <c r="N505" s="50">
        <f t="shared" si="30"/>
        <v>1.4389757173962822E-3</v>
      </c>
      <c r="O505" s="1" t="str">
        <f>VLOOKUP(D505,[1]Sheet1!$B$6:$C$870,2,0)</f>
        <v>Tulip-102</v>
      </c>
    </row>
    <row r="506" spans="2:15" ht="22.2" customHeight="1" x14ac:dyDescent="0.25">
      <c r="B506" s="26">
        <f t="shared" si="31"/>
        <v>502</v>
      </c>
      <c r="C506" s="19" t="s">
        <v>1051</v>
      </c>
      <c r="D506" s="20" t="s">
        <v>3196</v>
      </c>
      <c r="E506" s="15" t="s">
        <v>707</v>
      </c>
      <c r="F506" s="39">
        <v>2389418</v>
      </c>
      <c r="G506" s="21">
        <v>2823310</v>
      </c>
      <c r="H506" s="21">
        <f t="shared" si="28"/>
        <v>5212728</v>
      </c>
      <c r="I506" s="21">
        <v>2389418</v>
      </c>
      <c r="J506" s="21">
        <v>1338038</v>
      </c>
      <c r="K506" s="21">
        <f t="shared" si="29"/>
        <v>3727456</v>
      </c>
      <c r="L506" s="15" t="s">
        <v>708</v>
      </c>
      <c r="M506" s="15">
        <v>9899985878</v>
      </c>
      <c r="N506" s="50">
        <f t="shared" si="30"/>
        <v>1.1698195292473362E-3</v>
      </c>
      <c r="O506" s="1" t="str">
        <f>VLOOKUP(D506,[1]Sheet1!$B$6:$C$870,2,0)</f>
        <v>Tulip-107</v>
      </c>
    </row>
    <row r="507" spans="2:15" ht="22.2" customHeight="1" x14ac:dyDescent="0.25">
      <c r="B507" s="26">
        <f t="shared" si="31"/>
        <v>503</v>
      </c>
      <c r="C507" s="19" t="s">
        <v>1052</v>
      </c>
      <c r="D507" s="20" t="s">
        <v>3197</v>
      </c>
      <c r="E507" s="15" t="s">
        <v>705</v>
      </c>
      <c r="F507" s="39">
        <v>2658202</v>
      </c>
      <c r="G507" s="21">
        <v>2971360</v>
      </c>
      <c r="H507" s="21">
        <f t="shared" si="28"/>
        <v>5629562</v>
      </c>
      <c r="I507" s="21">
        <v>2658202</v>
      </c>
      <c r="J507" s="21">
        <v>1497276</v>
      </c>
      <c r="K507" s="21">
        <f t="shared" si="29"/>
        <v>4155478</v>
      </c>
      <c r="L507" s="15" t="s">
        <v>706</v>
      </c>
      <c r="M507" s="15">
        <v>8875002123</v>
      </c>
      <c r="N507" s="50">
        <f t="shared" si="30"/>
        <v>1.3041493495181869E-3</v>
      </c>
      <c r="O507" s="1" t="str">
        <f>VLOOKUP(D507,[1]Sheet1!$B$6:$C$870,2,0)</f>
        <v>Tulip-1102</v>
      </c>
    </row>
    <row r="508" spans="2:15" ht="22.2" customHeight="1" x14ac:dyDescent="0.25">
      <c r="B508" s="26">
        <f t="shared" si="31"/>
        <v>504</v>
      </c>
      <c r="C508" s="19" t="s">
        <v>1053</v>
      </c>
      <c r="D508" s="20" t="s">
        <v>3198</v>
      </c>
      <c r="E508" s="15" t="s">
        <v>563</v>
      </c>
      <c r="F508" s="39">
        <v>2507610</v>
      </c>
      <c r="G508" s="21">
        <v>3383419</v>
      </c>
      <c r="H508" s="21">
        <f t="shared" si="28"/>
        <v>5891029</v>
      </c>
      <c r="I508" s="21">
        <v>2507610</v>
      </c>
      <c r="J508" s="21">
        <v>1430480</v>
      </c>
      <c r="K508" s="21">
        <f t="shared" si="29"/>
        <v>3938090</v>
      </c>
      <c r="L508" s="15" t="s">
        <v>3525</v>
      </c>
      <c r="M508" s="15">
        <v>9868416238</v>
      </c>
      <c r="N508" s="50">
        <f t="shared" si="30"/>
        <v>1.2359246064698396E-3</v>
      </c>
      <c r="O508" s="1" t="str">
        <f>VLOOKUP(D508,[1]Sheet1!$B$6:$C$870,2,0)</f>
        <v>Tulip-205</v>
      </c>
    </row>
    <row r="509" spans="2:15" ht="22.2" customHeight="1" x14ac:dyDescent="0.25">
      <c r="B509" s="26">
        <f t="shared" si="31"/>
        <v>505</v>
      </c>
      <c r="C509" s="19" t="s">
        <v>1054</v>
      </c>
      <c r="D509" s="20" t="s">
        <v>3199</v>
      </c>
      <c r="E509" s="15" t="s">
        <v>703</v>
      </c>
      <c r="F509" s="39">
        <v>2175482</v>
      </c>
      <c r="G509" s="21">
        <v>2991079</v>
      </c>
      <c r="H509" s="21">
        <f t="shared" si="28"/>
        <v>5166561</v>
      </c>
      <c r="I509" s="21">
        <v>2175482</v>
      </c>
      <c r="J509" s="21">
        <v>1430480</v>
      </c>
      <c r="K509" s="21">
        <f t="shared" si="29"/>
        <v>3605962</v>
      </c>
      <c r="L509" s="15" t="s">
        <v>704</v>
      </c>
      <c r="M509" s="15" t="s">
        <v>1761</v>
      </c>
      <c r="N509" s="50">
        <f t="shared" si="30"/>
        <v>1.1316900237920403E-3</v>
      </c>
      <c r="O509" s="1" t="str">
        <f>VLOOKUP(D509,[1]Sheet1!$B$6:$C$870,2,0)</f>
        <v>Tulip-303</v>
      </c>
    </row>
    <row r="510" spans="2:15" ht="22.2" customHeight="1" x14ac:dyDescent="0.25">
      <c r="B510" s="26">
        <f t="shared" si="31"/>
        <v>506</v>
      </c>
      <c r="C510" s="19" t="s">
        <v>1055</v>
      </c>
      <c r="D510" s="20" t="s">
        <v>3200</v>
      </c>
      <c r="E510" s="15" t="s">
        <v>564</v>
      </c>
      <c r="F510" s="39">
        <v>2335118</v>
      </c>
      <c r="G510" s="21">
        <v>2503282</v>
      </c>
      <c r="H510" s="21">
        <f t="shared" si="28"/>
        <v>4838400</v>
      </c>
      <c r="I510" s="21">
        <v>2335118</v>
      </c>
      <c r="J510" s="21">
        <v>1281199</v>
      </c>
      <c r="K510" s="21">
        <f t="shared" si="29"/>
        <v>3616317</v>
      </c>
      <c r="L510" s="15" t="s">
        <v>702</v>
      </c>
      <c r="M510" s="15">
        <v>9717649114</v>
      </c>
      <c r="N510" s="50">
        <f t="shared" si="30"/>
        <v>1.1349398223746007E-3</v>
      </c>
      <c r="O510" s="1" t="str">
        <f>VLOOKUP(D510,[1]Sheet1!$B$6:$C$870,2,0)</f>
        <v>Tulip-307</v>
      </c>
    </row>
    <row r="511" spans="2:15" ht="22.2" customHeight="1" x14ac:dyDescent="0.25">
      <c r="B511" s="26">
        <f t="shared" si="31"/>
        <v>507</v>
      </c>
      <c r="C511" s="71" t="s">
        <v>1056</v>
      </c>
      <c r="D511" s="20" t="s">
        <v>3201</v>
      </c>
      <c r="E511" s="15" t="s">
        <v>1762</v>
      </c>
      <c r="F511" s="39">
        <v>1676000</v>
      </c>
      <c r="G511" s="21">
        <v>1852508</v>
      </c>
      <c r="H511" s="21">
        <f t="shared" si="28"/>
        <v>3528508</v>
      </c>
      <c r="I511" s="21">
        <v>1676000</v>
      </c>
      <c r="J511" s="21">
        <v>907458</v>
      </c>
      <c r="K511" s="21">
        <f t="shared" si="29"/>
        <v>2583458</v>
      </c>
      <c r="L511" s="15" t="s">
        <v>701</v>
      </c>
      <c r="M511" s="15">
        <v>9899636409</v>
      </c>
      <c r="N511" s="50">
        <f t="shared" si="30"/>
        <v>8.1078881183044543E-4</v>
      </c>
      <c r="O511" s="1" t="str">
        <f>VLOOKUP(D511,[1]Sheet1!$B$6:$C$870,2,0)</f>
        <v>Tulip-401</v>
      </c>
    </row>
    <row r="512" spans="2:15" ht="22.2" customHeight="1" x14ac:dyDescent="0.25">
      <c r="B512" s="26">
        <f t="shared" si="31"/>
        <v>508</v>
      </c>
      <c r="C512" s="19" t="s">
        <v>1057</v>
      </c>
      <c r="D512" s="20" t="s">
        <v>3202</v>
      </c>
      <c r="E512" s="15" t="s">
        <v>699</v>
      </c>
      <c r="F512" s="39">
        <v>2886953</v>
      </c>
      <c r="G512" s="21">
        <v>4041328</v>
      </c>
      <c r="H512" s="21">
        <f t="shared" si="28"/>
        <v>6928281</v>
      </c>
      <c r="I512" s="21">
        <v>2886953</v>
      </c>
      <c r="J512" s="21">
        <v>1616223</v>
      </c>
      <c r="K512" s="21">
        <f t="shared" si="29"/>
        <v>4503176</v>
      </c>
      <c r="L512" s="15" t="s">
        <v>700</v>
      </c>
      <c r="M512" s="15">
        <v>9711998759</v>
      </c>
      <c r="N512" s="50">
        <f t="shared" si="30"/>
        <v>1.4132703990168906E-3</v>
      </c>
      <c r="O512" s="1" t="str">
        <f>VLOOKUP(D512,[1]Sheet1!$B$6:$C$870,2,0)</f>
        <v>Tulip-410</v>
      </c>
    </row>
    <row r="513" spans="2:15" ht="22.2" customHeight="1" x14ac:dyDescent="0.25">
      <c r="B513" s="26">
        <f t="shared" si="31"/>
        <v>509</v>
      </c>
      <c r="C513" s="19" t="s">
        <v>1058</v>
      </c>
      <c r="D513" s="20" t="s">
        <v>3203</v>
      </c>
      <c r="E513" s="15" t="s">
        <v>697</v>
      </c>
      <c r="F513" s="39">
        <v>1762764</v>
      </c>
      <c r="G513" s="21">
        <v>2268315</v>
      </c>
      <c r="H513" s="21">
        <f t="shared" si="28"/>
        <v>4031079</v>
      </c>
      <c r="I513" s="21">
        <v>1762764</v>
      </c>
      <c r="J513" s="21">
        <v>1108640</v>
      </c>
      <c r="K513" s="21">
        <f t="shared" si="29"/>
        <v>2871404</v>
      </c>
      <c r="L513" s="15" t="s">
        <v>698</v>
      </c>
      <c r="M513" s="15">
        <v>9897603949</v>
      </c>
      <c r="N513" s="50">
        <f t="shared" si="30"/>
        <v>9.0115737799692833E-4</v>
      </c>
      <c r="O513" s="1" t="str">
        <f>VLOOKUP(D513,[1]Sheet1!$B$6:$C$870,2,0)</f>
        <v>Tulip-505</v>
      </c>
    </row>
    <row r="514" spans="2:15" ht="22.2" customHeight="1" x14ac:dyDescent="0.25">
      <c r="B514" s="26">
        <f t="shared" si="31"/>
        <v>510</v>
      </c>
      <c r="C514" s="19" t="s">
        <v>1059</v>
      </c>
      <c r="D514" s="20" t="s">
        <v>3204</v>
      </c>
      <c r="E514" s="15" t="s">
        <v>565</v>
      </c>
      <c r="F514" s="39">
        <v>2157565</v>
      </c>
      <c r="G514" s="21">
        <v>381595</v>
      </c>
      <c r="H514" s="21">
        <f t="shared" si="28"/>
        <v>2539160</v>
      </c>
      <c r="I514" s="21">
        <v>2157565</v>
      </c>
      <c r="J514" s="21">
        <v>1310058</v>
      </c>
      <c r="K514" s="21">
        <f t="shared" si="29"/>
        <v>3467623</v>
      </c>
      <c r="L514" s="15" t="s">
        <v>3526</v>
      </c>
      <c r="M514" s="15" t="s">
        <v>3527</v>
      </c>
      <c r="N514" s="50">
        <f t="shared" si="30"/>
        <v>1.0882739073156695E-3</v>
      </c>
      <c r="O514" s="1" t="str">
        <f>VLOOKUP(D514,[1]Sheet1!$B$6:$C$870,2,0)</f>
        <v>Tulip-604</v>
      </c>
    </row>
    <row r="515" spans="2:15" ht="22.2" customHeight="1" x14ac:dyDescent="0.25">
      <c r="B515" s="26">
        <f t="shared" si="31"/>
        <v>511</v>
      </c>
      <c r="C515" s="19" t="s">
        <v>1060</v>
      </c>
      <c r="D515" s="20" t="s">
        <v>3205</v>
      </c>
      <c r="E515" s="15" t="s">
        <v>692</v>
      </c>
      <c r="F515" s="39">
        <v>2507997</v>
      </c>
      <c r="G515" s="21">
        <v>2691321</v>
      </c>
      <c r="H515" s="21">
        <f t="shared" si="28"/>
        <v>5199318</v>
      </c>
      <c r="I515" s="21">
        <v>2507997</v>
      </c>
      <c r="J515" s="21">
        <v>1522107</v>
      </c>
      <c r="K515" s="21">
        <f t="shared" si="29"/>
        <v>4030104</v>
      </c>
      <c r="L515" s="15" t="s">
        <v>696</v>
      </c>
      <c r="M515" s="15">
        <v>9891626599</v>
      </c>
      <c r="N515" s="50">
        <f t="shared" si="30"/>
        <v>1.2648021503400193E-3</v>
      </c>
      <c r="O515" s="1" t="str">
        <f>VLOOKUP(D515,[1]Sheet1!$B$6:$C$870,2,0)</f>
        <v>Tulip-608</v>
      </c>
    </row>
    <row r="516" spans="2:15" ht="22.2" customHeight="1" x14ac:dyDescent="0.25">
      <c r="B516" s="26">
        <f t="shared" si="31"/>
        <v>512</v>
      </c>
      <c r="C516" s="19" t="s">
        <v>1061</v>
      </c>
      <c r="D516" s="20" t="s">
        <v>3206</v>
      </c>
      <c r="E516" s="15" t="s">
        <v>566</v>
      </c>
      <c r="F516" s="39">
        <v>3363930</v>
      </c>
      <c r="G516" s="21">
        <v>4300590</v>
      </c>
      <c r="H516" s="21">
        <f t="shared" si="28"/>
        <v>7664520</v>
      </c>
      <c r="I516" s="21">
        <v>3363930</v>
      </c>
      <c r="J516" s="21">
        <v>1808509</v>
      </c>
      <c r="K516" s="21">
        <f t="shared" si="29"/>
        <v>5172439</v>
      </c>
      <c r="L516" s="15" t="s">
        <v>695</v>
      </c>
      <c r="M516" s="15">
        <v>9205236312</v>
      </c>
      <c r="N516" s="50">
        <f t="shared" si="30"/>
        <v>1.6233109541844526E-3</v>
      </c>
      <c r="O516" s="1" t="str">
        <f>VLOOKUP(D516,[1]Sheet1!$B$6:$C$870,2,0)</f>
        <v>Tulip-710</v>
      </c>
    </row>
    <row r="517" spans="2:15" ht="22.2" customHeight="1" x14ac:dyDescent="0.25">
      <c r="B517" s="26">
        <f t="shared" si="31"/>
        <v>513</v>
      </c>
      <c r="C517" s="19" t="s">
        <v>1062</v>
      </c>
      <c r="D517" s="20" t="s">
        <v>3207</v>
      </c>
      <c r="E517" s="15" t="s">
        <v>567</v>
      </c>
      <c r="F517" s="39">
        <v>2525284</v>
      </c>
      <c r="G517" s="21">
        <v>3105062</v>
      </c>
      <c r="H517" s="21">
        <f t="shared" ref="H517:H581" si="32">F517+G517</f>
        <v>5630346</v>
      </c>
      <c r="I517" s="21">
        <v>2525284</v>
      </c>
      <c r="J517" s="21">
        <v>1401556</v>
      </c>
      <c r="K517" s="21">
        <f t="shared" ref="K517:K581" si="33">I517+J517</f>
        <v>3926840</v>
      </c>
      <c r="L517" s="15" t="s">
        <v>694</v>
      </c>
      <c r="M517" s="15">
        <v>9873924800</v>
      </c>
      <c r="N517" s="50">
        <f t="shared" ref="N517:N581" si="34">K517/$K$904</f>
        <v>1.2323939223506889E-3</v>
      </c>
      <c r="O517" s="1" t="str">
        <f>VLOOKUP(D517,[1]Sheet1!$B$6:$C$870,2,0)</f>
        <v>Tulip-808</v>
      </c>
    </row>
    <row r="518" spans="2:15" ht="22.2" customHeight="1" x14ac:dyDescent="0.25">
      <c r="B518" s="26">
        <f t="shared" si="31"/>
        <v>514</v>
      </c>
      <c r="C518" s="19" t="s">
        <v>1063</v>
      </c>
      <c r="D518" s="20" t="s">
        <v>3208</v>
      </c>
      <c r="E518" s="15" t="s">
        <v>691</v>
      </c>
      <c r="F518" s="39">
        <v>950000</v>
      </c>
      <c r="G518" s="21">
        <v>472866</v>
      </c>
      <c r="H518" s="21">
        <f t="shared" si="32"/>
        <v>1422866</v>
      </c>
      <c r="I518" s="21">
        <v>950000</v>
      </c>
      <c r="J518" s="21">
        <v>394781</v>
      </c>
      <c r="K518" s="21">
        <f t="shared" si="33"/>
        <v>1344781</v>
      </c>
      <c r="L518" s="15" t="s">
        <v>693</v>
      </c>
      <c r="M518" s="15">
        <v>9582777118</v>
      </c>
      <c r="N518" s="50">
        <f t="shared" si="34"/>
        <v>4.2204417070537171E-4</v>
      </c>
      <c r="O518" s="1" t="str">
        <f>VLOOKUP(D518,[1]Sheet1!$B$6:$C$870,2,0)</f>
        <v>Tulip-903</v>
      </c>
    </row>
    <row r="519" spans="2:15" ht="22.2" customHeight="1" x14ac:dyDescent="0.25">
      <c r="B519" s="26">
        <f t="shared" ref="B519:B583" si="35">+B518+1</f>
        <v>515</v>
      </c>
      <c r="C519" s="19" t="s">
        <v>1585</v>
      </c>
      <c r="D519" s="20" t="s">
        <v>3209</v>
      </c>
      <c r="E519" s="19" t="s">
        <v>1530</v>
      </c>
      <c r="F519" s="39">
        <v>4352500</v>
      </c>
      <c r="G519" s="21">
        <v>3530322</v>
      </c>
      <c r="H519" s="21">
        <f t="shared" si="32"/>
        <v>7882822</v>
      </c>
      <c r="I519" s="21">
        <v>4352500</v>
      </c>
      <c r="J519" s="21">
        <v>1569165</v>
      </c>
      <c r="K519" s="21">
        <f t="shared" si="33"/>
        <v>5921665</v>
      </c>
      <c r="L519" s="15" t="s">
        <v>1763</v>
      </c>
      <c r="M519" s="15">
        <v>9582542207</v>
      </c>
      <c r="N519" s="50">
        <f t="shared" si="34"/>
        <v>1.85844698439376E-3</v>
      </c>
      <c r="O519" s="1" t="str">
        <f>VLOOKUP(D519,[1]Sheet1!$B$6:$C$870,2,0)</f>
        <v>Orchid-1407</v>
      </c>
    </row>
    <row r="520" spans="2:15" ht="22.2" customHeight="1" x14ac:dyDescent="0.25">
      <c r="B520" s="26">
        <f t="shared" si="35"/>
        <v>516</v>
      </c>
      <c r="C520" s="19" t="s">
        <v>1586</v>
      </c>
      <c r="D520" s="20" t="s">
        <v>3210</v>
      </c>
      <c r="E520" s="19" t="s">
        <v>1530</v>
      </c>
      <c r="F520" s="39">
        <v>3248000</v>
      </c>
      <c r="G520" s="21">
        <v>2634684</v>
      </c>
      <c r="H520" s="21">
        <f t="shared" si="32"/>
        <v>5882684</v>
      </c>
      <c r="I520" s="21">
        <v>3248000</v>
      </c>
      <c r="J520" s="21">
        <v>1170971</v>
      </c>
      <c r="K520" s="21">
        <f t="shared" si="33"/>
        <v>4418971</v>
      </c>
      <c r="L520" s="15" t="s">
        <v>1535</v>
      </c>
      <c r="M520" s="15">
        <v>9582542207</v>
      </c>
      <c r="N520" s="50">
        <f t="shared" si="34"/>
        <v>1.3868436206832839E-3</v>
      </c>
      <c r="O520" s="1" t="str">
        <f>VLOOKUP(D520,[1]Sheet1!$B$6:$C$870,2,0)</f>
        <v>Tulip-1405</v>
      </c>
    </row>
    <row r="521" spans="2:15" ht="22.2" customHeight="1" x14ac:dyDescent="0.25">
      <c r="B521" s="26">
        <f t="shared" si="35"/>
        <v>517</v>
      </c>
      <c r="C521" s="19" t="s">
        <v>1587</v>
      </c>
      <c r="D521" s="20" t="s">
        <v>3211</v>
      </c>
      <c r="E521" s="19" t="s">
        <v>1531</v>
      </c>
      <c r="F521" s="39">
        <v>702856</v>
      </c>
      <c r="G521" s="21">
        <v>130650</v>
      </c>
      <c r="H521" s="21">
        <f t="shared" si="32"/>
        <v>833506</v>
      </c>
      <c r="I521" s="21">
        <v>702856</v>
      </c>
      <c r="J521" s="21">
        <v>444325</v>
      </c>
      <c r="K521" s="21">
        <f t="shared" si="33"/>
        <v>1147181</v>
      </c>
      <c r="L521" s="15" t="s">
        <v>1764</v>
      </c>
      <c r="M521" s="15" t="s">
        <v>1765</v>
      </c>
      <c r="N521" s="50">
        <f t="shared" si="34"/>
        <v>3.6002966564366914E-4</v>
      </c>
      <c r="O521" s="1" t="str">
        <f>VLOOKUP(D521,[1]Sheet1!$B$6:$C$870,2,0)</f>
        <v>Greenotel-1116</v>
      </c>
    </row>
    <row r="522" spans="2:15" ht="22.2" customHeight="1" x14ac:dyDescent="0.25">
      <c r="B522" s="26">
        <f t="shared" si="35"/>
        <v>518</v>
      </c>
      <c r="C522" s="19" t="s">
        <v>1588</v>
      </c>
      <c r="D522" s="20" t="s">
        <v>3212</v>
      </c>
      <c r="E522" s="19" t="s">
        <v>1525</v>
      </c>
      <c r="F522" s="39">
        <v>1619630</v>
      </c>
      <c r="G522" s="21">
        <v>1943556</v>
      </c>
      <c r="H522" s="21">
        <f t="shared" si="32"/>
        <v>3563186</v>
      </c>
      <c r="I522" s="21">
        <v>1619630</v>
      </c>
      <c r="J522" s="21">
        <v>9959715</v>
      </c>
      <c r="K522" s="21">
        <f t="shared" si="33"/>
        <v>11579345</v>
      </c>
      <c r="L522" s="15" t="s">
        <v>1526</v>
      </c>
      <c r="M522" s="15">
        <v>9899767067</v>
      </c>
      <c r="N522" s="50">
        <f t="shared" si="34"/>
        <v>3.6340452890369457E-3</v>
      </c>
      <c r="O522" s="1" t="str">
        <f>VLOOKUP(D522,[1]Sheet1!$B$6:$C$870,2,0)</f>
        <v>Beetel-310</v>
      </c>
    </row>
    <row r="523" spans="2:15" ht="22.2" customHeight="1" x14ac:dyDescent="0.25">
      <c r="B523" s="26">
        <f t="shared" si="35"/>
        <v>519</v>
      </c>
      <c r="C523" s="19" t="s">
        <v>1589</v>
      </c>
      <c r="D523" s="20" t="s">
        <v>3213</v>
      </c>
      <c r="E523" s="19" t="s">
        <v>1524</v>
      </c>
      <c r="F523" s="39">
        <v>1990000</v>
      </c>
      <c r="G523" s="21">
        <v>0</v>
      </c>
      <c r="H523" s="21">
        <f t="shared" si="32"/>
        <v>1990000</v>
      </c>
      <c r="I523" s="21">
        <v>1990000</v>
      </c>
      <c r="J523" s="21">
        <v>531763</v>
      </c>
      <c r="K523" s="21">
        <f t="shared" si="33"/>
        <v>2521763</v>
      </c>
      <c r="L523" s="15" t="s">
        <v>1523</v>
      </c>
      <c r="M523" s="15">
        <v>9818506034</v>
      </c>
      <c r="N523" s="50">
        <f t="shared" si="34"/>
        <v>7.9142654012102367E-4</v>
      </c>
      <c r="O523" s="1" t="str">
        <f>VLOOKUP(D523,[1]Sheet1!$B$6:$C$870,2,0)</f>
        <v>Greenotel-1102</v>
      </c>
    </row>
    <row r="524" spans="2:15" ht="22.2" customHeight="1" x14ac:dyDescent="0.25">
      <c r="B524" s="26">
        <f t="shared" si="35"/>
        <v>520</v>
      </c>
      <c r="C524" s="19" t="s">
        <v>1590</v>
      </c>
      <c r="D524" s="20" t="s">
        <v>3214</v>
      </c>
      <c r="E524" s="19" t="s">
        <v>1089</v>
      </c>
      <c r="F524" s="39">
        <v>3448800</v>
      </c>
      <c r="G524" s="21">
        <v>3040991</v>
      </c>
      <c r="H524" s="21">
        <f t="shared" si="32"/>
        <v>6489791</v>
      </c>
      <c r="I524" s="21">
        <v>3448800</v>
      </c>
      <c r="J524" s="21">
        <v>1773361</v>
      </c>
      <c r="K524" s="21">
        <f t="shared" si="33"/>
        <v>5222161</v>
      </c>
      <c r="L524" s="15" t="s">
        <v>1514</v>
      </c>
      <c r="M524" s="15">
        <v>9560404942</v>
      </c>
      <c r="N524" s="50">
        <f t="shared" si="34"/>
        <v>1.6389156364753331E-3</v>
      </c>
      <c r="O524" s="1" t="str">
        <f>VLOOKUP(D524,[1]Sheet1!$B$6:$C$870,2,0)</f>
        <v>Tulip-801</v>
      </c>
    </row>
    <row r="525" spans="2:15" ht="22.2" customHeight="1" x14ac:dyDescent="0.25">
      <c r="B525" s="26">
        <f t="shared" si="35"/>
        <v>521</v>
      </c>
      <c r="C525" s="19" t="s">
        <v>1591</v>
      </c>
      <c r="D525" s="20" t="s">
        <v>3215</v>
      </c>
      <c r="E525" s="19" t="s">
        <v>1522</v>
      </c>
      <c r="F525" s="39">
        <v>1646000</v>
      </c>
      <c r="G525" s="21">
        <v>2349777</v>
      </c>
      <c r="H525" s="21">
        <f t="shared" si="32"/>
        <v>3995777</v>
      </c>
      <c r="I525" s="21">
        <v>1646000</v>
      </c>
      <c r="J525" s="21">
        <v>1070965</v>
      </c>
      <c r="K525" s="21">
        <f t="shared" si="33"/>
        <v>2716965</v>
      </c>
      <c r="L525" s="15" t="s">
        <v>1523</v>
      </c>
      <c r="M525" s="15">
        <v>9818506034</v>
      </c>
      <c r="N525" s="50">
        <f t="shared" si="34"/>
        <v>8.526884602478175E-4</v>
      </c>
      <c r="O525" s="1" t="str">
        <f>VLOOKUP(D525,[1]Sheet1!$B$6:$C$870,2,0)</f>
        <v>Greenotel-Shop-G4</v>
      </c>
    </row>
    <row r="526" spans="2:15" ht="22.2" customHeight="1" x14ac:dyDescent="0.25">
      <c r="B526" s="26">
        <f t="shared" si="35"/>
        <v>522</v>
      </c>
      <c r="C526" s="129" t="s">
        <v>3551</v>
      </c>
      <c r="D526" s="106" t="s">
        <v>3547</v>
      </c>
      <c r="E526" s="107" t="s">
        <v>3548</v>
      </c>
      <c r="F526" s="21">
        <v>5000000</v>
      </c>
      <c r="G526" s="21">
        <v>5720000</v>
      </c>
      <c r="H526" s="21">
        <f>+F526+G526</f>
        <v>10720000</v>
      </c>
      <c r="I526" s="21">
        <v>5000000</v>
      </c>
      <c r="J526" s="21">
        <v>2086575</v>
      </c>
      <c r="K526" s="21">
        <f>+I526+J526</f>
        <v>7086575</v>
      </c>
      <c r="L526" s="43" t="s">
        <v>3549</v>
      </c>
      <c r="M526" s="15" t="s">
        <v>3550</v>
      </c>
      <c r="N526" s="50">
        <f t="shared" si="34"/>
        <v>2.2240406943706222E-3</v>
      </c>
      <c r="O526" s="1" t="e">
        <f>VLOOKUP(D526,[1]Sheet1!$B$6:$C$870,2,0)</f>
        <v>#N/A</v>
      </c>
    </row>
    <row r="527" spans="2:15" ht="22.2" customHeight="1" x14ac:dyDescent="0.25">
      <c r="B527" s="26">
        <f t="shared" si="35"/>
        <v>523</v>
      </c>
      <c r="C527" s="19" t="s">
        <v>1592</v>
      </c>
      <c r="D527" s="20" t="s">
        <v>3216</v>
      </c>
      <c r="E527" s="27" t="s">
        <v>1816</v>
      </c>
      <c r="F527" s="39">
        <v>1382598</v>
      </c>
      <c r="G527" s="21">
        <v>2191808</v>
      </c>
      <c r="H527" s="21">
        <f t="shared" si="32"/>
        <v>3574406</v>
      </c>
      <c r="I527" s="21">
        <v>808534</v>
      </c>
      <c r="J527" s="21">
        <v>491780</v>
      </c>
      <c r="K527" s="21">
        <f t="shared" si="33"/>
        <v>1300314</v>
      </c>
      <c r="L527" s="15" t="s">
        <v>1565</v>
      </c>
      <c r="M527" s="15" t="s">
        <v>1766</v>
      </c>
      <c r="N527" s="50">
        <f t="shared" si="34"/>
        <v>4.0808871019637006E-4</v>
      </c>
      <c r="O527" s="1" t="str">
        <f>VLOOKUP(D527,[1]Sheet1!$B$6:$C$870,2,0)</f>
        <v>Tulip-306</v>
      </c>
    </row>
    <row r="528" spans="2:15" ht="22.2" customHeight="1" x14ac:dyDescent="0.25">
      <c r="B528" s="26">
        <f t="shared" si="35"/>
        <v>524</v>
      </c>
      <c r="C528" s="19" t="s">
        <v>1593</v>
      </c>
      <c r="D528" s="20" t="s">
        <v>3217</v>
      </c>
      <c r="E528" s="72" t="s">
        <v>1574</v>
      </c>
      <c r="F528" s="39">
        <v>3291844</v>
      </c>
      <c r="G528" s="21">
        <v>1649349</v>
      </c>
      <c r="H528" s="21">
        <f t="shared" si="32"/>
        <v>4941193</v>
      </c>
      <c r="I528" s="21">
        <v>3291844</v>
      </c>
      <c r="J528" s="21">
        <v>1451400</v>
      </c>
      <c r="K528" s="21">
        <f t="shared" si="33"/>
        <v>4743244</v>
      </c>
      <c r="L528" s="15" t="s">
        <v>1575</v>
      </c>
      <c r="M528" s="15">
        <v>9319062743</v>
      </c>
      <c r="N528" s="50">
        <f t="shared" si="34"/>
        <v>1.4886130012494452E-3</v>
      </c>
      <c r="O528" s="1" t="str">
        <f>VLOOKUP(D528,[1]Sheet1!$B$6:$C$870,2,0)</f>
        <v>Rosewood-408</v>
      </c>
    </row>
    <row r="529" spans="2:15" ht="22.2" customHeight="1" x14ac:dyDescent="0.25">
      <c r="B529" s="26">
        <f t="shared" si="35"/>
        <v>525</v>
      </c>
      <c r="C529" s="19" t="s">
        <v>1594</v>
      </c>
      <c r="D529" s="20" t="s">
        <v>3218</v>
      </c>
      <c r="E529" s="19" t="s">
        <v>1576</v>
      </c>
      <c r="F529" s="39">
        <v>2390447</v>
      </c>
      <c r="G529" s="21">
        <v>462109</v>
      </c>
      <c r="H529" s="21">
        <f t="shared" si="32"/>
        <v>2852556</v>
      </c>
      <c r="I529" s="21">
        <v>2390447</v>
      </c>
      <c r="J529" s="21">
        <v>1242638</v>
      </c>
      <c r="K529" s="21">
        <f t="shared" si="33"/>
        <v>3633085</v>
      </c>
      <c r="L529" s="15" t="s">
        <v>1564</v>
      </c>
      <c r="M529" s="15">
        <v>9811025353</v>
      </c>
      <c r="N529" s="50">
        <f t="shared" si="34"/>
        <v>1.1402022678243711E-3</v>
      </c>
      <c r="O529" s="1" t="str">
        <f>VLOOKUP(D529,[1]Sheet1!$B$6:$C$870,2,0)</f>
        <v>Rosewood-102A</v>
      </c>
    </row>
    <row r="530" spans="2:15" ht="22.2" customHeight="1" x14ac:dyDescent="0.25">
      <c r="B530" s="26">
        <f t="shared" si="35"/>
        <v>526</v>
      </c>
      <c r="C530" s="19" t="s">
        <v>1595</v>
      </c>
      <c r="D530" s="20" t="s">
        <v>3219</v>
      </c>
      <c r="E530" s="19" t="s">
        <v>1577</v>
      </c>
      <c r="F530" s="39">
        <v>2436273</v>
      </c>
      <c r="G530" s="21">
        <v>470968</v>
      </c>
      <c r="H530" s="21">
        <f t="shared" si="32"/>
        <v>2907241</v>
      </c>
      <c r="I530" s="21">
        <v>2436273</v>
      </c>
      <c r="J530" s="21">
        <v>1374671</v>
      </c>
      <c r="K530" s="21">
        <f t="shared" si="33"/>
        <v>3810944</v>
      </c>
      <c r="L530" s="15" t="s">
        <v>1563</v>
      </c>
      <c r="M530" s="15">
        <v>9999045359</v>
      </c>
      <c r="N530" s="50">
        <f t="shared" si="34"/>
        <v>1.1960212853130824E-3</v>
      </c>
      <c r="O530" s="1" t="str">
        <f>VLOOKUP(D530,[1]Sheet1!$B$6:$C$870,2,0)</f>
        <v>Rosewood-101</v>
      </c>
    </row>
    <row r="531" spans="2:15" ht="22.2" customHeight="1" x14ac:dyDescent="0.25">
      <c r="B531" s="26">
        <f t="shared" si="35"/>
        <v>527</v>
      </c>
      <c r="C531" s="19" t="s">
        <v>1596</v>
      </c>
      <c r="D531" s="20" t="s">
        <v>3220</v>
      </c>
      <c r="E531" s="19" t="s">
        <v>1578</v>
      </c>
      <c r="F531" s="39">
        <v>3486973</v>
      </c>
      <c r="G531" s="21">
        <v>674084</v>
      </c>
      <c r="H531" s="21">
        <f t="shared" si="32"/>
        <v>4161057</v>
      </c>
      <c r="I531" s="21">
        <v>3486969</v>
      </c>
      <c r="J531" s="21">
        <v>1448620</v>
      </c>
      <c r="K531" s="21">
        <f t="shared" si="33"/>
        <v>4935589</v>
      </c>
      <c r="L531" s="15" t="s">
        <v>1521</v>
      </c>
      <c r="M531" s="15">
        <v>9999480682</v>
      </c>
      <c r="N531" s="50">
        <f t="shared" si="34"/>
        <v>1.548978284529269E-3</v>
      </c>
      <c r="O531" s="1" t="str">
        <f>VLOOKUP(D531,[1]Sheet1!$B$6:$C$870,2,0)</f>
        <v>Orchid-1304</v>
      </c>
    </row>
    <row r="532" spans="2:15" ht="22.2" customHeight="1" x14ac:dyDescent="0.25">
      <c r="B532" s="26">
        <f t="shared" si="35"/>
        <v>528</v>
      </c>
      <c r="C532" s="19" t="s">
        <v>1597</v>
      </c>
      <c r="D532" s="20" t="s">
        <v>3221</v>
      </c>
      <c r="E532" s="19" t="s">
        <v>1085</v>
      </c>
      <c r="F532" s="39">
        <v>366000</v>
      </c>
      <c r="G532" s="21">
        <v>179531</v>
      </c>
      <c r="H532" s="21">
        <f t="shared" si="32"/>
        <v>545531</v>
      </c>
      <c r="I532" s="21">
        <v>366000</v>
      </c>
      <c r="J532" s="21">
        <v>130076</v>
      </c>
      <c r="K532" s="21">
        <f t="shared" si="33"/>
        <v>496076</v>
      </c>
      <c r="L532" s="15" t="s">
        <v>1519</v>
      </c>
      <c r="M532" s="15">
        <v>9971566999</v>
      </c>
      <c r="N532" s="50">
        <f t="shared" si="34"/>
        <v>1.5568779156371036E-4</v>
      </c>
      <c r="O532" s="1" t="str">
        <f>VLOOKUP(D532,[1]Sheet1!$B$6:$C$870,2,0)</f>
        <v>Oakwood-304</v>
      </c>
    </row>
    <row r="533" spans="2:15" ht="22.2" customHeight="1" x14ac:dyDescent="0.25">
      <c r="B533" s="26">
        <f t="shared" si="35"/>
        <v>529</v>
      </c>
      <c r="C533" s="19" t="s">
        <v>1598</v>
      </c>
      <c r="D533" s="20" t="s">
        <v>3222</v>
      </c>
      <c r="E533" s="19" t="s">
        <v>1086</v>
      </c>
      <c r="F533" s="39">
        <v>340000</v>
      </c>
      <c r="G533" s="21">
        <v>112345.2</v>
      </c>
      <c r="H533" s="21">
        <f t="shared" si="32"/>
        <v>452345.2</v>
      </c>
      <c r="I533" s="21">
        <v>340000</v>
      </c>
      <c r="J533" s="21">
        <v>89951</v>
      </c>
      <c r="K533" s="21">
        <f t="shared" si="33"/>
        <v>429951</v>
      </c>
      <c r="L533" s="15" t="s">
        <v>1520</v>
      </c>
      <c r="M533" s="15">
        <v>8210822725</v>
      </c>
      <c r="N533" s="50">
        <f t="shared" si="34"/>
        <v>1.3493521490781418E-4</v>
      </c>
      <c r="O533" s="1" t="str">
        <f>VLOOKUP(D533,[1]Sheet1!$B$6:$C$870,2,0)</f>
        <v>Oakwood-310</v>
      </c>
    </row>
    <row r="534" spans="2:15" ht="22.2" customHeight="1" x14ac:dyDescent="0.25">
      <c r="B534" s="26">
        <f t="shared" si="35"/>
        <v>530</v>
      </c>
      <c r="C534" s="19" t="s">
        <v>1599</v>
      </c>
      <c r="D534" s="20" t="s">
        <v>3223</v>
      </c>
      <c r="E534" s="19" t="s">
        <v>1083</v>
      </c>
      <c r="F534" s="39">
        <v>4148504</v>
      </c>
      <c r="G534" s="21">
        <v>341550</v>
      </c>
      <c r="H534" s="21">
        <f t="shared" si="32"/>
        <v>4490054</v>
      </c>
      <c r="I534" s="21">
        <v>4148504</v>
      </c>
      <c r="J534" s="21">
        <v>1899440</v>
      </c>
      <c r="K534" s="21">
        <f t="shared" si="33"/>
        <v>6047944</v>
      </c>
      <c r="L534" s="15" t="s">
        <v>1484</v>
      </c>
      <c r="M534" s="15">
        <v>9990452919</v>
      </c>
      <c r="N534" s="50">
        <f t="shared" si="34"/>
        <v>1.8980782074944015E-3</v>
      </c>
      <c r="O534" s="1" t="str">
        <f>VLOOKUP(D534,[1]Sheet1!$B$6:$C$870,2,0)</f>
        <v>Lotus-905</v>
      </c>
    </row>
    <row r="535" spans="2:15" ht="22.2" customHeight="1" x14ac:dyDescent="0.15">
      <c r="B535" s="26">
        <f t="shared" si="35"/>
        <v>531</v>
      </c>
      <c r="C535" s="19" t="s">
        <v>1600</v>
      </c>
      <c r="D535" s="20" t="s">
        <v>3224</v>
      </c>
      <c r="E535" s="73" t="s">
        <v>1084</v>
      </c>
      <c r="F535" s="39">
        <v>8000000</v>
      </c>
      <c r="G535" s="21">
        <v>15480000</v>
      </c>
      <c r="H535" s="21">
        <f t="shared" si="32"/>
        <v>23480000</v>
      </c>
      <c r="I535" s="21">
        <v>8000000</v>
      </c>
      <c r="J535" s="21">
        <v>4980932</v>
      </c>
      <c r="K535" s="21">
        <f t="shared" si="33"/>
        <v>12980932</v>
      </c>
      <c r="L535" s="15" t="s">
        <v>1495</v>
      </c>
      <c r="M535" s="74">
        <v>9811075497</v>
      </c>
      <c r="N535" s="50">
        <f t="shared" si="34"/>
        <v>4.0739173745932035E-3</v>
      </c>
      <c r="O535" s="1" t="str">
        <f>VLOOKUP(D535,[1]Sheet1!$B$6:$C$870,2,0)</f>
        <v>Oakwood-106</v>
      </c>
    </row>
    <row r="536" spans="2:15" ht="22.2" customHeight="1" x14ac:dyDescent="0.25">
      <c r="B536" s="26">
        <f t="shared" si="35"/>
        <v>532</v>
      </c>
      <c r="C536" s="19" t="s">
        <v>1601</v>
      </c>
      <c r="D536" s="20" t="s">
        <v>3225</v>
      </c>
      <c r="E536" s="73" t="s">
        <v>1082</v>
      </c>
      <c r="F536" s="39">
        <v>3012781</v>
      </c>
      <c r="G536" s="21">
        <v>1860304</v>
      </c>
      <c r="H536" s="21">
        <f t="shared" si="32"/>
        <v>4873085</v>
      </c>
      <c r="I536" s="21">
        <v>3012781</v>
      </c>
      <c r="J536" s="21">
        <v>1632042</v>
      </c>
      <c r="K536" s="21">
        <f t="shared" si="33"/>
        <v>4644823</v>
      </c>
      <c r="L536" s="15" t="s">
        <v>1491</v>
      </c>
      <c r="M536" s="15">
        <v>9810500564</v>
      </c>
      <c r="N536" s="50">
        <f t="shared" si="34"/>
        <v>1.4577246935435857E-3</v>
      </c>
      <c r="O536" s="1" t="str">
        <f>VLOOKUP(D536,[1]Sheet1!$B$6:$C$870,2,0)</f>
        <v>Lotus-603</v>
      </c>
    </row>
    <row r="537" spans="2:15" ht="22.2" customHeight="1" x14ac:dyDescent="0.25">
      <c r="B537" s="26">
        <f t="shared" si="35"/>
        <v>533</v>
      </c>
      <c r="C537" s="19" t="s">
        <v>1602</v>
      </c>
      <c r="D537" s="20" t="s">
        <v>3226</v>
      </c>
      <c r="E537" s="73" t="s">
        <v>1081</v>
      </c>
      <c r="F537" s="39">
        <v>3010706</v>
      </c>
      <c r="G537" s="21">
        <v>1841045</v>
      </c>
      <c r="H537" s="21">
        <f t="shared" si="32"/>
        <v>4851751</v>
      </c>
      <c r="I537" s="21">
        <v>3010706</v>
      </c>
      <c r="J537" s="21">
        <v>1637165</v>
      </c>
      <c r="K537" s="21">
        <f t="shared" si="33"/>
        <v>4647871</v>
      </c>
      <c r="L537" s="15" t="s">
        <v>1491</v>
      </c>
      <c r="M537" s="15">
        <v>9810500564</v>
      </c>
      <c r="N537" s="50">
        <f t="shared" si="34"/>
        <v>1.4586812735609344E-3</v>
      </c>
      <c r="O537" s="1" t="str">
        <f>VLOOKUP(D537,[1]Sheet1!$B$6:$C$870,2,0)</f>
        <v>Lotus-206</v>
      </c>
    </row>
    <row r="538" spans="2:15" ht="22.2" customHeight="1" x14ac:dyDescent="0.25">
      <c r="B538" s="26">
        <f t="shared" si="35"/>
        <v>534</v>
      </c>
      <c r="C538" s="19" t="s">
        <v>1603</v>
      </c>
      <c r="D538" s="20" t="s">
        <v>3227</v>
      </c>
      <c r="E538" s="72" t="s">
        <v>1579</v>
      </c>
      <c r="F538" s="39">
        <v>2453554</v>
      </c>
      <c r="G538" s="21"/>
      <c r="H538" s="21">
        <f t="shared" si="32"/>
        <v>2453554</v>
      </c>
      <c r="I538" s="21">
        <v>2453554</v>
      </c>
      <c r="J538" s="21">
        <v>1393403.7098082195</v>
      </c>
      <c r="K538" s="21">
        <f t="shared" si="33"/>
        <v>3846957.7098082192</v>
      </c>
      <c r="L538" s="15" t="s">
        <v>1483</v>
      </c>
      <c r="M538" s="15">
        <v>7303338090</v>
      </c>
      <c r="N538" s="50">
        <f t="shared" si="34"/>
        <v>1.2073237771612225E-3</v>
      </c>
      <c r="O538" s="1" t="str">
        <f>VLOOKUP(D538,[1]Sheet1!$B$6:$C$870,2,0)</f>
        <v>Iris-408</v>
      </c>
    </row>
    <row r="539" spans="2:15" ht="22.2" customHeight="1" x14ac:dyDescent="0.25">
      <c r="B539" s="26">
        <f t="shared" si="35"/>
        <v>535</v>
      </c>
      <c r="C539" s="19" t="s">
        <v>1604</v>
      </c>
      <c r="D539" s="20" t="s">
        <v>3228</v>
      </c>
      <c r="E539" s="75" t="s">
        <v>1817</v>
      </c>
      <c r="F539" s="39">
        <v>2487500</v>
      </c>
      <c r="G539" s="21">
        <v>2820035</v>
      </c>
      <c r="H539" s="21">
        <f t="shared" si="32"/>
        <v>5307535</v>
      </c>
      <c r="I539" s="21">
        <v>2307436</v>
      </c>
      <c r="J539" s="21">
        <v>1293283.4612602741</v>
      </c>
      <c r="K539" s="21">
        <f t="shared" si="33"/>
        <v>3600719.4612602741</v>
      </c>
      <c r="L539" s="15" t="s">
        <v>1497</v>
      </c>
      <c r="M539" s="15">
        <v>8882022626</v>
      </c>
      <c r="N539" s="50">
        <f t="shared" si="34"/>
        <v>1.1300447128344952E-3</v>
      </c>
      <c r="O539" s="1" t="str">
        <f>VLOOKUP(D539,[1]Sheet1!$B$6:$C$870,2,0)</f>
        <v>Iris-1306</v>
      </c>
    </row>
    <row r="540" spans="2:15" ht="22.2" customHeight="1" x14ac:dyDescent="0.25">
      <c r="B540" s="26">
        <f t="shared" si="35"/>
        <v>536</v>
      </c>
      <c r="C540" s="19" t="s">
        <v>1605</v>
      </c>
      <c r="D540" s="20" t="s">
        <v>2275</v>
      </c>
      <c r="E540" s="127" t="s">
        <v>3528</v>
      </c>
      <c r="F540" s="39">
        <v>150000</v>
      </c>
      <c r="G540" s="21">
        <v>300000</v>
      </c>
      <c r="H540" s="21">
        <f t="shared" si="32"/>
        <v>450000</v>
      </c>
      <c r="I540" s="21">
        <v>150000</v>
      </c>
      <c r="J540" s="21">
        <v>66312.328767123283</v>
      </c>
      <c r="K540" s="21">
        <f t="shared" si="33"/>
        <v>216312.32876712328</v>
      </c>
      <c r="L540" s="15" t="s">
        <v>1477</v>
      </c>
      <c r="M540" s="15" t="s">
        <v>3529</v>
      </c>
      <c r="N540" s="50">
        <f t="shared" si="34"/>
        <v>6.7887155907072065E-5</v>
      </c>
      <c r="O540" s="1" t="str">
        <f>VLOOKUP(D540,[1]Sheet1!$B$6:$C$870,2,0)</f>
        <v>Greenotel-813</v>
      </c>
    </row>
    <row r="541" spans="2:15" ht="22.2" customHeight="1" x14ac:dyDescent="0.25">
      <c r="B541" s="26">
        <f t="shared" si="35"/>
        <v>537</v>
      </c>
      <c r="C541" s="19" t="s">
        <v>1606</v>
      </c>
      <c r="D541" s="20" t="s">
        <v>3229</v>
      </c>
      <c r="E541" s="19" t="s">
        <v>1077</v>
      </c>
      <c r="F541" s="39">
        <v>1203933</v>
      </c>
      <c r="G541" s="21">
        <v>336000</v>
      </c>
      <c r="H541" s="21">
        <f t="shared" si="32"/>
        <v>1539933</v>
      </c>
      <c r="I541" s="21">
        <v>1138000</v>
      </c>
      <c r="J541" s="21">
        <v>621193</v>
      </c>
      <c r="K541" s="21">
        <f t="shared" si="33"/>
        <v>1759193</v>
      </c>
      <c r="L541" s="15" t="s">
        <v>1479</v>
      </c>
      <c r="M541" s="15">
        <v>9650996666</v>
      </c>
      <c r="N541" s="50">
        <f t="shared" si="34"/>
        <v>5.5210264778852091E-4</v>
      </c>
      <c r="O541" s="1" t="str">
        <f>VLOOKUP(D541,[1]Sheet1!$B$6:$C$870,2,0)</f>
        <v>Greenotel-514</v>
      </c>
    </row>
    <row r="542" spans="2:15" ht="22.2" customHeight="1" x14ac:dyDescent="0.25">
      <c r="B542" s="26">
        <f t="shared" si="35"/>
        <v>538</v>
      </c>
      <c r="C542" s="19" t="s">
        <v>1607</v>
      </c>
      <c r="D542" s="20" t="s">
        <v>3230</v>
      </c>
      <c r="E542" s="19" t="s">
        <v>1078</v>
      </c>
      <c r="F542" s="39">
        <v>1329907</v>
      </c>
      <c r="G542" s="21">
        <v>2503955</v>
      </c>
      <c r="H542" s="21">
        <f t="shared" si="32"/>
        <v>3833862</v>
      </c>
      <c r="I542" s="21">
        <v>1329907</v>
      </c>
      <c r="J542" s="21">
        <v>805435</v>
      </c>
      <c r="K542" s="21">
        <f t="shared" si="33"/>
        <v>2135342</v>
      </c>
      <c r="L542" s="15" t="s">
        <v>1480</v>
      </c>
      <c r="M542" s="15">
        <v>9911364374</v>
      </c>
      <c r="N542" s="50">
        <f t="shared" si="34"/>
        <v>6.7015271896490945E-4</v>
      </c>
      <c r="O542" s="1" t="str">
        <f>VLOOKUP(D542,[1]Sheet1!$B$6:$C$870,2,0)</f>
        <v>Greenotel-616</v>
      </c>
    </row>
    <row r="543" spans="2:15" ht="22.2" customHeight="1" x14ac:dyDescent="0.25">
      <c r="B543" s="26">
        <f t="shared" si="35"/>
        <v>539</v>
      </c>
      <c r="C543" s="19" t="s">
        <v>1608</v>
      </c>
      <c r="D543" s="20" t="s">
        <v>3231</v>
      </c>
      <c r="E543" s="19" t="s">
        <v>1076</v>
      </c>
      <c r="F543" s="39">
        <v>1103280</v>
      </c>
      <c r="G543" s="21">
        <v>121712</v>
      </c>
      <c r="H543" s="21">
        <f t="shared" si="32"/>
        <v>1224992</v>
      </c>
      <c r="I543" s="21">
        <v>1061648</v>
      </c>
      <c r="J543" s="21">
        <v>669517.46257534251</v>
      </c>
      <c r="K543" s="21">
        <f t="shared" si="33"/>
        <v>1731165.4625753425</v>
      </c>
      <c r="L543" s="15" t="s">
        <v>1767</v>
      </c>
      <c r="M543" s="15" t="s">
        <v>1481</v>
      </c>
      <c r="N543" s="50">
        <f t="shared" si="34"/>
        <v>5.4330652500770877E-4</v>
      </c>
      <c r="O543" s="1" t="str">
        <f>VLOOKUP(D543,[1]Sheet1!$B$6:$C$870,2,0)</f>
        <v>Greenotel-416</v>
      </c>
    </row>
    <row r="544" spans="2:15" ht="22.2" customHeight="1" x14ac:dyDescent="0.25">
      <c r="B544" s="26">
        <f t="shared" si="35"/>
        <v>540</v>
      </c>
      <c r="C544" s="19" t="s">
        <v>1609</v>
      </c>
      <c r="D544" s="20" t="s">
        <v>3232</v>
      </c>
      <c r="E544" s="73" t="s">
        <v>1074</v>
      </c>
      <c r="F544" s="39">
        <v>591210</v>
      </c>
      <c r="G544" s="21">
        <v>718090</v>
      </c>
      <c r="H544" s="21">
        <f t="shared" si="32"/>
        <v>1309300</v>
      </c>
      <c r="I544" s="21">
        <v>591210</v>
      </c>
      <c r="J544" s="21">
        <v>363353</v>
      </c>
      <c r="K544" s="21">
        <f t="shared" si="33"/>
        <v>954563</v>
      </c>
      <c r="L544" s="15" t="s">
        <v>1493</v>
      </c>
      <c r="M544" s="15" t="s">
        <v>1768</v>
      </c>
      <c r="N544" s="50">
        <f t="shared" si="34"/>
        <v>2.9957870442922063E-4</v>
      </c>
      <c r="O544" s="1" t="str">
        <f>VLOOKUP(D544,[1]Sheet1!$B$6:$C$870,2,0)</f>
        <v>Greenotel-202</v>
      </c>
    </row>
    <row r="545" spans="2:15" ht="22.2" customHeight="1" x14ac:dyDescent="0.25">
      <c r="B545" s="26">
        <f t="shared" si="35"/>
        <v>541</v>
      </c>
      <c r="C545" s="19" t="s">
        <v>1610</v>
      </c>
      <c r="D545" s="20" t="s">
        <v>3233</v>
      </c>
      <c r="E545" s="19" t="s">
        <v>1072</v>
      </c>
      <c r="F545" s="39">
        <v>2387759</v>
      </c>
      <c r="G545" s="21">
        <v>2528686</v>
      </c>
      <c r="H545" s="21">
        <f t="shared" si="32"/>
        <v>4916445</v>
      </c>
      <c r="I545" s="21">
        <v>2387759</v>
      </c>
      <c r="J545" s="21">
        <v>1284411</v>
      </c>
      <c r="K545" s="21">
        <f t="shared" si="33"/>
        <v>3672170</v>
      </c>
      <c r="L545" s="15" t="s">
        <v>1487</v>
      </c>
      <c r="M545" s="15">
        <v>9335143554</v>
      </c>
      <c r="N545" s="50">
        <f t="shared" si="34"/>
        <v>1.1524686490507711E-3</v>
      </c>
      <c r="O545" s="1" t="str">
        <f>VLOOKUP(D545,[1]Sheet1!$B$6:$C$870,2,0)</f>
        <v>Caspia-901</v>
      </c>
    </row>
    <row r="546" spans="2:15" ht="22.2" customHeight="1" x14ac:dyDescent="0.25">
      <c r="B546" s="26">
        <f t="shared" si="35"/>
        <v>542</v>
      </c>
      <c r="C546" s="19" t="s">
        <v>1611</v>
      </c>
      <c r="D546" s="20" t="s">
        <v>3234</v>
      </c>
      <c r="E546" s="73" t="s">
        <v>1580</v>
      </c>
      <c r="F546" s="39">
        <v>2390285</v>
      </c>
      <c r="G546" s="21">
        <v>340725</v>
      </c>
      <c r="H546" s="21">
        <f t="shared" si="32"/>
        <v>2731010</v>
      </c>
      <c r="I546" s="21">
        <v>2390285</v>
      </c>
      <c r="J546" s="21">
        <v>1290547</v>
      </c>
      <c r="K546" s="21">
        <f t="shared" si="33"/>
        <v>3680832</v>
      </c>
      <c r="L546" s="15" t="s">
        <v>1494</v>
      </c>
      <c r="M546" s="15" t="s">
        <v>1498</v>
      </c>
      <c r="N546" s="50">
        <f t="shared" si="34"/>
        <v>1.1551871189032228E-3</v>
      </c>
      <c r="O546" s="1" t="str">
        <f>VLOOKUP(D546,[1]Sheet1!$B$6:$C$870,2,0)</f>
        <v>Beetel-710</v>
      </c>
    </row>
    <row r="547" spans="2:15" ht="22.2" customHeight="1" x14ac:dyDescent="0.25">
      <c r="B547" s="26">
        <f t="shared" si="35"/>
        <v>543</v>
      </c>
      <c r="C547" s="70" t="s">
        <v>1612</v>
      </c>
      <c r="D547" s="20" t="s">
        <v>3235</v>
      </c>
      <c r="E547" s="19" t="s">
        <v>1581</v>
      </c>
      <c r="F547" s="39">
        <v>2957653</v>
      </c>
      <c r="G547" s="21">
        <v>3131061</v>
      </c>
      <c r="H547" s="21">
        <f t="shared" si="32"/>
        <v>6088714</v>
      </c>
      <c r="I547" s="21">
        <v>2957653</v>
      </c>
      <c r="J547" s="21">
        <v>1493517.6197260269</v>
      </c>
      <c r="K547" s="21">
        <f t="shared" si="33"/>
        <v>4451170.6197260264</v>
      </c>
      <c r="L547" s="15" t="s">
        <v>1478</v>
      </c>
      <c r="M547" s="15">
        <v>9711604257</v>
      </c>
      <c r="N547" s="50">
        <f t="shared" si="34"/>
        <v>1.3969491038841168E-3</v>
      </c>
      <c r="O547" s="1" t="str">
        <f>VLOOKUP(D547,[1]Sheet1!$B$6:$C$870,2,0)</f>
        <v>Beetel-901</v>
      </c>
    </row>
    <row r="548" spans="2:15" ht="22.2" customHeight="1" x14ac:dyDescent="0.25">
      <c r="B548" s="26">
        <f t="shared" si="35"/>
        <v>544</v>
      </c>
      <c r="C548" s="19" t="s">
        <v>1613</v>
      </c>
      <c r="D548" s="20" t="s">
        <v>3236</v>
      </c>
      <c r="E548" s="19" t="s">
        <v>1069</v>
      </c>
      <c r="F548" s="39">
        <v>2586505</v>
      </c>
      <c r="G548" s="21">
        <v>3319475.45</v>
      </c>
      <c r="H548" s="21">
        <f t="shared" si="32"/>
        <v>5905980.4500000002</v>
      </c>
      <c r="I548" s="21">
        <v>2586505</v>
      </c>
      <c r="J548" s="21">
        <v>1396686</v>
      </c>
      <c r="K548" s="21">
        <f t="shared" si="33"/>
        <v>3983191</v>
      </c>
      <c r="L548" s="15" t="s">
        <v>1485</v>
      </c>
      <c r="M548" s="15">
        <v>9711333265</v>
      </c>
      <c r="N548" s="50">
        <f t="shared" si="34"/>
        <v>1.2500790406438673E-3</v>
      </c>
      <c r="O548" s="1" t="str">
        <f>VLOOKUP(D548,[1]Sheet1!$B$6:$C$870,2,0)</f>
        <v>Beetel-210</v>
      </c>
    </row>
    <row r="549" spans="2:15" ht="22.2" customHeight="1" x14ac:dyDescent="0.25">
      <c r="B549" s="26">
        <f t="shared" si="35"/>
        <v>545</v>
      </c>
      <c r="C549" s="19" t="s">
        <v>1614</v>
      </c>
      <c r="D549" s="20" t="s">
        <v>3237</v>
      </c>
      <c r="E549" s="19" t="s">
        <v>1070</v>
      </c>
      <c r="F549" s="39">
        <v>2978640</v>
      </c>
      <c r="G549" s="21">
        <v>5212432</v>
      </c>
      <c r="H549" s="21">
        <f t="shared" si="32"/>
        <v>8191072</v>
      </c>
      <c r="I549" s="21">
        <v>2978640</v>
      </c>
      <c r="J549" s="21">
        <v>1679576</v>
      </c>
      <c r="K549" s="21">
        <f t="shared" si="33"/>
        <v>4658216</v>
      </c>
      <c r="L549" s="15" t="s">
        <v>1482</v>
      </c>
      <c r="M549" s="15">
        <v>9379725541</v>
      </c>
      <c r="N549" s="50">
        <f t="shared" si="34"/>
        <v>1.461927933757611E-3</v>
      </c>
      <c r="O549" s="1" t="str">
        <f>VLOOKUP(D549,[1]Sheet1!$B$6:$C$870,2,0)</f>
        <v>Beetel-404</v>
      </c>
    </row>
    <row r="550" spans="2:15" ht="22.2" customHeight="1" x14ac:dyDescent="0.25">
      <c r="B550" s="26">
        <f t="shared" si="35"/>
        <v>546</v>
      </c>
      <c r="C550" s="76" t="s">
        <v>1615</v>
      </c>
      <c r="D550" s="20" t="s">
        <v>3238</v>
      </c>
      <c r="E550" s="19" t="s">
        <v>1582</v>
      </c>
      <c r="F550" s="39">
        <v>3461586</v>
      </c>
      <c r="G550" s="21">
        <f>2886826+174825</f>
        <v>3061651</v>
      </c>
      <c r="H550" s="21">
        <f t="shared" si="32"/>
        <v>6523237</v>
      </c>
      <c r="I550" s="21">
        <v>3461586</v>
      </c>
      <c r="J550" s="21">
        <v>1279402</v>
      </c>
      <c r="K550" s="21">
        <f t="shared" si="33"/>
        <v>4740988</v>
      </c>
      <c r="L550" s="15" t="s">
        <v>1486</v>
      </c>
      <c r="M550" s="15">
        <v>9582458962</v>
      </c>
      <c r="N550" s="50">
        <f t="shared" si="34"/>
        <v>1.4879049813940849E-3</v>
      </c>
      <c r="O550" s="1" t="str">
        <f>VLOOKUP(D550,[1]Sheet1!$B$6:$C$870,2,0)</f>
        <v>Beetel-1402</v>
      </c>
    </row>
    <row r="551" spans="2:15" ht="22.2" customHeight="1" x14ac:dyDescent="0.25">
      <c r="B551" s="26">
        <f t="shared" si="35"/>
        <v>547</v>
      </c>
      <c r="C551" s="19" t="s">
        <v>1616</v>
      </c>
      <c r="D551" s="20" t="s">
        <v>3239</v>
      </c>
      <c r="E551" s="15" t="s">
        <v>738</v>
      </c>
      <c r="F551" s="39">
        <v>1426223</v>
      </c>
      <c r="G551" s="21">
        <v>0</v>
      </c>
      <c r="H551" s="21">
        <f t="shared" si="32"/>
        <v>1426223</v>
      </c>
      <c r="I551" s="21">
        <v>1350000</v>
      </c>
      <c r="J551" s="21">
        <v>855298.63013698626</v>
      </c>
      <c r="K551" s="21">
        <f t="shared" si="33"/>
        <v>2205298.6301369863</v>
      </c>
      <c r="L551" s="15" t="s">
        <v>739</v>
      </c>
      <c r="M551" s="15">
        <v>9910043044</v>
      </c>
      <c r="N551" s="50">
        <f t="shared" si="34"/>
        <v>6.9210780901414926E-4</v>
      </c>
      <c r="O551" s="1" t="str">
        <f>VLOOKUP(D551,[1]Sheet1!$B$6:$C$870,2,0)</f>
        <v>Oakwood-102</v>
      </c>
    </row>
    <row r="552" spans="2:15" ht="22.2" customHeight="1" x14ac:dyDescent="0.25">
      <c r="B552" s="26">
        <f t="shared" si="35"/>
        <v>548</v>
      </c>
      <c r="C552" s="19" t="s">
        <v>1722</v>
      </c>
      <c r="D552" s="20" t="s">
        <v>3240</v>
      </c>
      <c r="E552" s="77" t="s">
        <v>1068</v>
      </c>
      <c r="F552" s="39">
        <v>2526159</v>
      </c>
      <c r="G552" s="21">
        <v>0</v>
      </c>
      <c r="H552" s="21">
        <f t="shared" si="32"/>
        <v>2526159</v>
      </c>
      <c r="I552" s="21">
        <v>2526159</v>
      </c>
      <c r="J552" s="21">
        <v>1282862.9681095888</v>
      </c>
      <c r="K552" s="21">
        <f t="shared" si="33"/>
        <v>3809021.9681095891</v>
      </c>
      <c r="L552" s="15" t="s">
        <v>1562</v>
      </c>
      <c r="M552" s="15">
        <v>9811058292</v>
      </c>
      <c r="N552" s="50">
        <f t="shared" si="34"/>
        <v>1.1954180775377956E-3</v>
      </c>
      <c r="O552" s="1" t="str">
        <f>VLOOKUP(D552,[1]Sheet1!$B$6:$C$870,2,0)</f>
        <v>Beetel-206</v>
      </c>
    </row>
    <row r="553" spans="2:15" ht="22.2" customHeight="1" x14ac:dyDescent="0.25">
      <c r="B553" s="26">
        <f t="shared" si="35"/>
        <v>549</v>
      </c>
      <c r="C553" s="19" t="s">
        <v>1723</v>
      </c>
      <c r="D553" s="20" t="s">
        <v>3241</v>
      </c>
      <c r="E553" s="78" t="s">
        <v>1872</v>
      </c>
      <c r="F553" s="39">
        <v>2242432</v>
      </c>
      <c r="G553" s="21">
        <v>340725</v>
      </c>
      <c r="H553" s="21">
        <f t="shared" si="32"/>
        <v>2583157</v>
      </c>
      <c r="I553" s="21">
        <v>2242432</v>
      </c>
      <c r="J553" s="21">
        <v>1314823.7315068494</v>
      </c>
      <c r="K553" s="21">
        <f t="shared" si="33"/>
        <v>3557255.7315068496</v>
      </c>
      <c r="L553" s="15" t="s">
        <v>1488</v>
      </c>
      <c r="M553" s="15">
        <v>9811402225</v>
      </c>
      <c r="N553" s="50">
        <f t="shared" si="34"/>
        <v>1.1164041172434314E-3</v>
      </c>
      <c r="O553" s="1" t="str">
        <f>VLOOKUP(D553,[1]Sheet1!$B$6:$C$870,2,0)</f>
        <v>Beetel-610</v>
      </c>
    </row>
    <row r="554" spans="2:15" ht="22.2" customHeight="1" x14ac:dyDescent="0.25">
      <c r="B554" s="26">
        <f t="shared" si="35"/>
        <v>550</v>
      </c>
      <c r="C554" s="19" t="s">
        <v>1724</v>
      </c>
      <c r="D554" s="20" t="s">
        <v>3242</v>
      </c>
      <c r="E554" s="19" t="s">
        <v>1071</v>
      </c>
      <c r="F554" s="39">
        <v>480000</v>
      </c>
      <c r="G554" s="21">
        <v>580004</v>
      </c>
      <c r="H554" s="21">
        <f t="shared" si="32"/>
        <v>1060004</v>
      </c>
      <c r="I554" s="21">
        <v>480000</v>
      </c>
      <c r="J554" s="21">
        <v>197992.32876712328</v>
      </c>
      <c r="K554" s="21">
        <f t="shared" si="33"/>
        <v>677992.32876712328</v>
      </c>
      <c r="L554" s="15" t="s">
        <v>1515</v>
      </c>
      <c r="M554" s="15">
        <v>9720729099</v>
      </c>
      <c r="N554" s="50">
        <f t="shared" si="34"/>
        <v>2.1278015538524436E-4</v>
      </c>
      <c r="O554" s="1" t="str">
        <f>VLOOKUP(D554,[1]Sheet1!$B$6:$C$870,2,0)</f>
        <v>Caspia-203</v>
      </c>
    </row>
    <row r="555" spans="2:15" ht="22.2" customHeight="1" x14ac:dyDescent="0.25">
      <c r="B555" s="26">
        <f t="shared" si="35"/>
        <v>551</v>
      </c>
      <c r="C555" s="27" t="s">
        <v>1725</v>
      </c>
      <c r="D555" s="20" t="s">
        <v>3243</v>
      </c>
      <c r="E555" s="15" t="s">
        <v>541</v>
      </c>
      <c r="F555" s="39">
        <v>1029910</v>
      </c>
      <c r="G555" s="21">
        <v>714695</v>
      </c>
      <c r="H555" s="21">
        <f t="shared" si="32"/>
        <v>1744605</v>
      </c>
      <c r="I555" s="21">
        <v>1029910</v>
      </c>
      <c r="J555" s="21">
        <v>714650</v>
      </c>
      <c r="K555" s="21">
        <f t="shared" si="33"/>
        <v>1744560</v>
      </c>
      <c r="L555" s="15" t="s">
        <v>1633</v>
      </c>
      <c r="M555" s="15">
        <v>8920214981</v>
      </c>
      <c r="N555" s="50">
        <f t="shared" si="34"/>
        <v>5.4751024772491824E-4</v>
      </c>
      <c r="O555" s="1" t="str">
        <f>VLOOKUP(D555,[1]Sheet1!$B$6:$C$870,2,0)</f>
        <v>Greenotel-215</v>
      </c>
    </row>
    <row r="556" spans="2:15" ht="22.2" customHeight="1" x14ac:dyDescent="0.25">
      <c r="B556" s="26">
        <f t="shared" si="35"/>
        <v>552</v>
      </c>
      <c r="C556" s="19" t="s">
        <v>1726</v>
      </c>
      <c r="D556" s="20" t="s">
        <v>3244</v>
      </c>
      <c r="E556" s="19" t="s">
        <v>1770</v>
      </c>
      <c r="F556" s="39">
        <v>1960509</v>
      </c>
      <c r="G556" s="21">
        <v>2753521</v>
      </c>
      <c r="H556" s="21">
        <f t="shared" si="32"/>
        <v>4714030</v>
      </c>
      <c r="I556" s="21">
        <v>1960509</v>
      </c>
      <c r="J556" s="21">
        <v>1151266.4920000001</v>
      </c>
      <c r="K556" s="21">
        <f t="shared" si="33"/>
        <v>3111775.4920000001</v>
      </c>
      <c r="L556" s="15" t="s">
        <v>1771</v>
      </c>
      <c r="M556" s="15">
        <v>9213294874</v>
      </c>
      <c r="N556" s="50">
        <f t="shared" si="34"/>
        <v>9.7659522773034437E-4</v>
      </c>
      <c r="O556" s="1" t="str">
        <f>VLOOKUP(D556,[1]Sheet1!$B$6:$C$870,2,0)</f>
        <v>Iris-706</v>
      </c>
    </row>
    <row r="557" spans="2:15" ht="22.2" customHeight="1" x14ac:dyDescent="0.25">
      <c r="B557" s="26">
        <f t="shared" si="35"/>
        <v>553</v>
      </c>
      <c r="C557" s="19" t="s">
        <v>1727</v>
      </c>
      <c r="D557" s="20" t="s">
        <v>3245</v>
      </c>
      <c r="E557" s="19" t="s">
        <v>1529</v>
      </c>
      <c r="F557" s="39">
        <v>4856400</v>
      </c>
      <c r="G557" s="21">
        <v>1141126</v>
      </c>
      <c r="H557" s="21">
        <f t="shared" si="32"/>
        <v>5997526</v>
      </c>
      <c r="I557" s="21">
        <v>4856400</v>
      </c>
      <c r="J557" s="21">
        <v>1613069</v>
      </c>
      <c r="K557" s="21">
        <f t="shared" si="33"/>
        <v>6469469</v>
      </c>
      <c r="L557" s="15" t="s">
        <v>1532</v>
      </c>
      <c r="M557" s="15">
        <v>9818978960</v>
      </c>
      <c r="N557" s="50">
        <f t="shared" si="34"/>
        <v>2.0303690184566188E-3</v>
      </c>
      <c r="O557" s="1" t="str">
        <f>VLOOKUP(D557,[1]Sheet1!$B$6:$C$870,2,0)</f>
        <v>Beetel-1401</v>
      </c>
    </row>
    <row r="558" spans="2:15" ht="22.2" customHeight="1" x14ac:dyDescent="0.25">
      <c r="B558" s="26">
        <f t="shared" si="35"/>
        <v>554</v>
      </c>
      <c r="C558" s="19" t="s">
        <v>1728</v>
      </c>
      <c r="D558" s="20" t="s">
        <v>3246</v>
      </c>
      <c r="E558" s="19" t="s">
        <v>1623</v>
      </c>
      <c r="F558" s="39">
        <v>2151096</v>
      </c>
      <c r="G558" s="21">
        <v>1209688</v>
      </c>
      <c r="H558" s="21">
        <f t="shared" si="32"/>
        <v>3360784</v>
      </c>
      <c r="I558" s="21">
        <v>2151096</v>
      </c>
      <c r="J558" s="21">
        <v>1210198</v>
      </c>
      <c r="K558" s="21">
        <f t="shared" si="33"/>
        <v>3361294</v>
      </c>
      <c r="L558" s="15" t="s">
        <v>1644</v>
      </c>
      <c r="M558" s="15" t="s">
        <v>1772</v>
      </c>
      <c r="N558" s="50">
        <f t="shared" si="34"/>
        <v>1.0549037640529885E-3</v>
      </c>
      <c r="O558" s="1" t="str">
        <f>VLOOKUP(D558,[1]Sheet1!$B$6:$C$870,2,0)</f>
        <v>Beetel-105</v>
      </c>
    </row>
    <row r="559" spans="2:15" ht="22.2" customHeight="1" x14ac:dyDescent="0.25">
      <c r="B559" s="26">
        <f t="shared" si="35"/>
        <v>555</v>
      </c>
      <c r="C559" s="19" t="s">
        <v>1729</v>
      </c>
      <c r="D559" s="20" t="s">
        <v>3247</v>
      </c>
      <c r="E559" s="19" t="s">
        <v>1624</v>
      </c>
      <c r="F559" s="39">
        <v>2239697</v>
      </c>
      <c r="G559" s="21">
        <v>1316450</v>
      </c>
      <c r="H559" s="21">
        <f t="shared" si="32"/>
        <v>3556147</v>
      </c>
      <c r="I559" s="21">
        <v>2239697</v>
      </c>
      <c r="J559" s="21">
        <v>1316365</v>
      </c>
      <c r="K559" s="21">
        <f t="shared" si="33"/>
        <v>3556062</v>
      </c>
      <c r="L559" s="15" t="s">
        <v>1625</v>
      </c>
      <c r="M559" s="15" t="s">
        <v>1773</v>
      </c>
      <c r="N559" s="50">
        <f t="shared" si="34"/>
        <v>1.1160294782324302E-3</v>
      </c>
      <c r="O559" s="1" t="str">
        <f>VLOOKUP(D559,[1]Sheet1!$B$6:$C$870,2,0)</f>
        <v>Tulip-G08</v>
      </c>
    </row>
    <row r="560" spans="2:15" ht="22.2" customHeight="1" x14ac:dyDescent="0.25">
      <c r="B560" s="26">
        <f t="shared" si="35"/>
        <v>556</v>
      </c>
      <c r="C560" s="19" t="s">
        <v>1730</v>
      </c>
      <c r="D560" s="20" t="s">
        <v>3248</v>
      </c>
      <c r="E560" s="19" t="s">
        <v>1645</v>
      </c>
      <c r="F560" s="39">
        <v>4009620</v>
      </c>
      <c r="G560" s="21">
        <v>1471909</v>
      </c>
      <c r="H560" s="21">
        <f t="shared" si="32"/>
        <v>5481529</v>
      </c>
      <c r="I560" s="21">
        <v>4009620</v>
      </c>
      <c r="J560" s="21">
        <v>1471909</v>
      </c>
      <c r="K560" s="21">
        <f t="shared" si="33"/>
        <v>5481529</v>
      </c>
      <c r="L560" s="15" t="s">
        <v>1646</v>
      </c>
      <c r="M560" s="15" t="s">
        <v>1774</v>
      </c>
      <c r="N560" s="50">
        <f t="shared" si="34"/>
        <v>1.7203153234634082E-3</v>
      </c>
      <c r="O560" s="1" t="str">
        <f>VLOOKUP(D560,[1]Sheet1!$B$6:$C$870,2,0)</f>
        <v>Rosewood-407</v>
      </c>
    </row>
    <row r="561" spans="2:15" ht="22.2" customHeight="1" x14ac:dyDescent="0.25">
      <c r="B561" s="26">
        <f t="shared" si="35"/>
        <v>557</v>
      </c>
      <c r="C561" s="19" t="s">
        <v>1731</v>
      </c>
      <c r="D561" s="20" t="s">
        <v>3249</v>
      </c>
      <c r="E561" s="19" t="s">
        <v>1648</v>
      </c>
      <c r="F561" s="39">
        <v>1281232</v>
      </c>
      <c r="G561" s="21">
        <v>559109</v>
      </c>
      <c r="H561" s="21">
        <f t="shared" si="32"/>
        <v>1840341</v>
      </c>
      <c r="I561" s="21">
        <v>1281232</v>
      </c>
      <c r="J561" s="21">
        <v>747259.16975342471</v>
      </c>
      <c r="K561" s="21">
        <f t="shared" si="33"/>
        <v>2028491.1697534248</v>
      </c>
      <c r="L561" s="15" t="s">
        <v>1775</v>
      </c>
      <c r="M561" s="15" t="s">
        <v>1649</v>
      </c>
      <c r="N561" s="50">
        <f t="shared" si="34"/>
        <v>6.3661880523427502E-4</v>
      </c>
      <c r="O561" s="1" t="str">
        <f>VLOOKUP(D561,[1]Sheet1!$B$6:$C$870,2,0)</f>
        <v>Greenotel-1010</v>
      </c>
    </row>
    <row r="562" spans="2:15" ht="22.2" customHeight="1" x14ac:dyDescent="0.25">
      <c r="B562" s="26">
        <f t="shared" si="35"/>
        <v>558</v>
      </c>
      <c r="C562" s="19" t="s">
        <v>1732</v>
      </c>
      <c r="D562" s="20" t="s">
        <v>3250</v>
      </c>
      <c r="E562" s="73" t="s">
        <v>1087</v>
      </c>
      <c r="F562" s="39">
        <v>3872205</v>
      </c>
      <c r="G562" s="21">
        <v>2520443.58</v>
      </c>
      <c r="H562" s="21">
        <f t="shared" si="32"/>
        <v>6392648.5800000001</v>
      </c>
      <c r="I562" s="21">
        <v>3872205</v>
      </c>
      <c r="J562" s="21">
        <v>1942790</v>
      </c>
      <c r="K562" s="21">
        <f t="shared" si="33"/>
        <v>5814995</v>
      </c>
      <c r="L562" s="15" t="s">
        <v>1496</v>
      </c>
      <c r="M562" s="69">
        <v>9818559229</v>
      </c>
      <c r="N562" s="50">
        <f t="shared" si="34"/>
        <v>1.8249698221724452E-3</v>
      </c>
      <c r="O562" s="1" t="str">
        <f>VLOOKUP(D562,[1]Sheet1!$B$6:$C$870,2,0)</f>
        <v>Orchid-1005</v>
      </c>
    </row>
    <row r="563" spans="2:15" ht="22.2" customHeight="1" x14ac:dyDescent="0.25">
      <c r="B563" s="26">
        <f t="shared" si="35"/>
        <v>559</v>
      </c>
      <c r="C563" s="19" t="s">
        <v>1733</v>
      </c>
      <c r="D563" s="20" t="s">
        <v>3251</v>
      </c>
      <c r="E563" s="19" t="s">
        <v>1654</v>
      </c>
      <c r="F563" s="39">
        <v>2963496</v>
      </c>
      <c r="G563" s="21">
        <v>1729060</v>
      </c>
      <c r="H563" s="21">
        <f t="shared" si="32"/>
        <v>4692556</v>
      </c>
      <c r="I563" s="21">
        <v>2963496</v>
      </c>
      <c r="J563" s="21">
        <v>1728992.6814246573</v>
      </c>
      <c r="K563" s="21">
        <f t="shared" si="33"/>
        <v>4692488.6814246569</v>
      </c>
      <c r="L563" s="15" t="s">
        <v>1655</v>
      </c>
      <c r="M563" s="15">
        <v>958300477</v>
      </c>
      <c r="N563" s="50">
        <f t="shared" si="34"/>
        <v>1.4726840237155438E-3</v>
      </c>
      <c r="O563" s="1" t="str">
        <f>VLOOKUP(D563,[1]Sheet1!$B$6:$C$870,2,0)</f>
        <v>Iris-102</v>
      </c>
    </row>
    <row r="564" spans="2:15" ht="22.2" customHeight="1" x14ac:dyDescent="0.25">
      <c r="B564" s="26">
        <f t="shared" si="35"/>
        <v>560</v>
      </c>
      <c r="C564" s="19" t="s">
        <v>1734</v>
      </c>
      <c r="D564" s="20" t="s">
        <v>3252</v>
      </c>
      <c r="E564" s="73" t="s">
        <v>1088</v>
      </c>
      <c r="F564" s="39">
        <v>3110675</v>
      </c>
      <c r="G564" s="21">
        <v>94525</v>
      </c>
      <c r="H564" s="21">
        <f t="shared" si="32"/>
        <v>3205200</v>
      </c>
      <c r="I564" s="21">
        <v>3110675</v>
      </c>
      <c r="J564" s="21">
        <v>659677.60175342462</v>
      </c>
      <c r="K564" s="21">
        <f t="shared" si="33"/>
        <v>3770352.6017534249</v>
      </c>
      <c r="L564" s="15" t="s">
        <v>3530</v>
      </c>
      <c r="M564" s="15" t="s">
        <v>3531</v>
      </c>
      <c r="N564" s="50">
        <f t="shared" si="34"/>
        <v>1.1832821381874557E-3</v>
      </c>
      <c r="O564" s="1" t="str">
        <f>VLOOKUP(D564,[1]Sheet1!$B$6:$C$870,2,0)</f>
        <v>Rosewood-1002</v>
      </c>
    </row>
    <row r="565" spans="2:15" ht="22.2" customHeight="1" x14ac:dyDescent="0.25">
      <c r="B565" s="26">
        <f t="shared" si="35"/>
        <v>561</v>
      </c>
      <c r="C565" s="19" t="s">
        <v>1735</v>
      </c>
      <c r="D565" s="20" t="s">
        <v>3253</v>
      </c>
      <c r="E565" s="19" t="s">
        <v>1560</v>
      </c>
      <c r="F565" s="39">
        <v>2790182</v>
      </c>
      <c r="G565" s="21">
        <v>1275075</v>
      </c>
      <c r="H565" s="21">
        <f t="shared" si="32"/>
        <v>4065257</v>
      </c>
      <c r="I565" s="21">
        <v>2790182</v>
      </c>
      <c r="J565" s="21">
        <v>1038048.621150685</v>
      </c>
      <c r="K565" s="21">
        <f t="shared" si="33"/>
        <v>3828230.621150685</v>
      </c>
      <c r="L565" s="15" t="s">
        <v>1769</v>
      </c>
      <c r="M565" s="15">
        <v>9810345000</v>
      </c>
      <c r="N565" s="50">
        <f t="shared" si="34"/>
        <v>1.201446494092682E-3</v>
      </c>
      <c r="O565" s="1" t="str">
        <f>VLOOKUP(D565,[1]Sheet1!$B$6:$C$870,2,0)</f>
        <v>Caspia-802</v>
      </c>
    </row>
    <row r="566" spans="2:15" ht="22.2" customHeight="1" x14ac:dyDescent="0.25">
      <c r="B566" s="26">
        <f t="shared" si="35"/>
        <v>562</v>
      </c>
      <c r="C566" s="19" t="s">
        <v>1736</v>
      </c>
      <c r="D566" s="20" t="s">
        <v>3254</v>
      </c>
      <c r="E566" s="19" t="s">
        <v>1620</v>
      </c>
      <c r="F566" s="39">
        <v>3069948.34</v>
      </c>
      <c r="G566" s="21">
        <v>2947813</v>
      </c>
      <c r="H566" s="21">
        <f t="shared" si="32"/>
        <v>6017761.3399999999</v>
      </c>
      <c r="I566" s="21">
        <v>2860383</v>
      </c>
      <c r="J566" s="21">
        <v>1694249.4465753427</v>
      </c>
      <c r="K566" s="21">
        <f t="shared" si="33"/>
        <v>4554632.4465753427</v>
      </c>
      <c r="L566" s="15" t="s">
        <v>1621</v>
      </c>
      <c r="M566" s="15" t="s">
        <v>1622</v>
      </c>
      <c r="N566" s="50">
        <f t="shared" si="34"/>
        <v>1.4294194175725778E-3</v>
      </c>
      <c r="O566" s="1" t="str">
        <f>VLOOKUP(D566,[1]Sheet1!$B$6:$C$870,2,0)</f>
        <v>Caspia-903</v>
      </c>
    </row>
    <row r="567" spans="2:15" ht="22.2" customHeight="1" x14ac:dyDescent="0.25">
      <c r="B567" s="26">
        <f t="shared" si="35"/>
        <v>563</v>
      </c>
      <c r="C567" s="79" t="s">
        <v>1737</v>
      </c>
      <c r="D567" s="20" t="s">
        <v>3255</v>
      </c>
      <c r="E567" s="19" t="s">
        <v>1634</v>
      </c>
      <c r="F567" s="39">
        <v>3105680</v>
      </c>
      <c r="G567" s="21">
        <v>1138749</v>
      </c>
      <c r="H567" s="21">
        <f t="shared" si="32"/>
        <v>4244429</v>
      </c>
      <c r="I567" s="21">
        <v>3105680</v>
      </c>
      <c r="J567" s="21">
        <v>1624303.3249315068</v>
      </c>
      <c r="K567" s="21">
        <f t="shared" si="33"/>
        <v>4729983.324931507</v>
      </c>
      <c r="L567" s="15" t="s">
        <v>1635</v>
      </c>
      <c r="M567" s="15">
        <v>9873845459</v>
      </c>
      <c r="N567" s="50">
        <f t="shared" si="34"/>
        <v>1.4844512897051302E-3</v>
      </c>
      <c r="O567" s="1" t="str">
        <f>VLOOKUP(D567,[1]Sheet1!$B$6:$C$870,2,0)</f>
        <v>Beetel-804</v>
      </c>
    </row>
    <row r="568" spans="2:15" ht="22.2" customHeight="1" x14ac:dyDescent="0.25">
      <c r="B568" s="26">
        <f t="shared" si="35"/>
        <v>564</v>
      </c>
      <c r="C568" s="19" t="s">
        <v>1738</v>
      </c>
      <c r="D568" s="20" t="s">
        <v>3256</v>
      </c>
      <c r="E568" s="19" t="s">
        <v>1079</v>
      </c>
      <c r="F568" s="39">
        <v>1965000</v>
      </c>
      <c r="G568" s="21">
        <v>2823140</v>
      </c>
      <c r="H568" s="21">
        <f t="shared" si="32"/>
        <v>4788140</v>
      </c>
      <c r="I568" s="21">
        <v>1465000</v>
      </c>
      <c r="J568" s="21">
        <v>901496.98630136985</v>
      </c>
      <c r="K568" s="21">
        <f t="shared" si="33"/>
        <v>2366496.98630137</v>
      </c>
      <c r="L568" s="15" t="s">
        <v>1517</v>
      </c>
      <c r="M568" s="15">
        <v>9434021050</v>
      </c>
      <c r="N568" s="50">
        <f t="shared" si="34"/>
        <v>7.4269807356017311E-4</v>
      </c>
      <c r="O568" s="1" t="str">
        <f>VLOOKUP(D568,[1]Sheet1!$B$6:$C$870,2,0)</f>
        <v>Iris-1001</v>
      </c>
    </row>
    <row r="569" spans="2:15" ht="22.2" customHeight="1" x14ac:dyDescent="0.25">
      <c r="B569" s="26">
        <f t="shared" si="35"/>
        <v>565</v>
      </c>
      <c r="C569" s="27" t="s">
        <v>1739</v>
      </c>
      <c r="D569" s="20" t="s">
        <v>3257</v>
      </c>
      <c r="E569" s="19" t="s">
        <v>1747</v>
      </c>
      <c r="F569" s="39">
        <v>2739558</v>
      </c>
      <c r="G569" s="21">
        <v>2585505</v>
      </c>
      <c r="H569" s="21">
        <f t="shared" si="32"/>
        <v>5325063</v>
      </c>
      <c r="I569" s="21">
        <v>1709558</v>
      </c>
      <c r="J569" s="21">
        <v>1006893.7619726029</v>
      </c>
      <c r="K569" s="21">
        <f t="shared" si="33"/>
        <v>2716451.7619726029</v>
      </c>
      <c r="L569" s="15" t="s">
        <v>1748</v>
      </c>
      <c r="M569" s="15">
        <v>9871023439</v>
      </c>
      <c r="N569" s="50">
        <f t="shared" si="34"/>
        <v>8.5252738634980193E-4</v>
      </c>
      <c r="O569" s="1" t="str">
        <f>VLOOKUP(D569,[1]Sheet1!$B$6:$C$870,2,0)</f>
        <v>Iris-103</v>
      </c>
    </row>
    <row r="570" spans="2:15" ht="22.2" customHeight="1" x14ac:dyDescent="0.25">
      <c r="B570" s="26">
        <f t="shared" si="35"/>
        <v>566</v>
      </c>
      <c r="C570" s="19" t="s">
        <v>1740</v>
      </c>
      <c r="D570" s="20" t="s">
        <v>3258</v>
      </c>
      <c r="E570" s="19" t="s">
        <v>1533</v>
      </c>
      <c r="F570" s="39">
        <v>2193398</v>
      </c>
      <c r="G570" s="21">
        <f>1029427+293525</f>
        <v>1322952</v>
      </c>
      <c r="H570" s="21">
        <f t="shared" si="32"/>
        <v>3516350</v>
      </c>
      <c r="I570" s="21">
        <v>2213398</v>
      </c>
      <c r="J570" s="21">
        <v>1299318.5448767124</v>
      </c>
      <c r="K570" s="21">
        <f t="shared" si="33"/>
        <v>3512716.5448767124</v>
      </c>
      <c r="L570" s="15" t="s">
        <v>1534</v>
      </c>
      <c r="M570" s="15" t="s">
        <v>1573</v>
      </c>
      <c r="N570" s="50">
        <f t="shared" si="34"/>
        <v>1.1024260017843282E-3</v>
      </c>
      <c r="O570" s="1" t="str">
        <f>VLOOKUP(D570,[1]Sheet1!$B$6:$C$870,2,0)</f>
        <v>Iris-1005</v>
      </c>
    </row>
    <row r="571" spans="2:15" ht="22.2" customHeight="1" x14ac:dyDescent="0.25">
      <c r="B571" s="26">
        <f t="shared" si="35"/>
        <v>567</v>
      </c>
      <c r="C571" s="27" t="s">
        <v>1741</v>
      </c>
      <c r="D571" s="20" t="s">
        <v>3259</v>
      </c>
      <c r="E571" s="19" t="s">
        <v>1075</v>
      </c>
      <c r="F571" s="39">
        <v>1114020</v>
      </c>
      <c r="G571" s="21">
        <v>0</v>
      </c>
      <c r="H571" s="21">
        <f t="shared" si="32"/>
        <v>1114020</v>
      </c>
      <c r="I571" s="21">
        <v>1114020</v>
      </c>
      <c r="J571" s="21">
        <v>611154.42410958908</v>
      </c>
      <c r="K571" s="21">
        <f t="shared" si="33"/>
        <v>1725174.4241095891</v>
      </c>
      <c r="L571" s="15" t="s">
        <v>1489</v>
      </c>
      <c r="M571" s="15">
        <v>9899117737</v>
      </c>
      <c r="N571" s="50">
        <f t="shared" si="34"/>
        <v>5.4142630595275273E-4</v>
      </c>
      <c r="O571" s="1" t="str">
        <f>VLOOKUP(D571,[1]Sheet1!$B$6:$C$870,2,0)</f>
        <v>Greenotel-401</v>
      </c>
    </row>
    <row r="572" spans="2:15" ht="22.2" customHeight="1" x14ac:dyDescent="0.25">
      <c r="B572" s="26">
        <f t="shared" si="35"/>
        <v>568</v>
      </c>
      <c r="C572" s="27" t="s">
        <v>1742</v>
      </c>
      <c r="D572" s="20" t="s">
        <v>3260</v>
      </c>
      <c r="E572" s="80" t="s">
        <v>529</v>
      </c>
      <c r="F572" s="39">
        <v>420000</v>
      </c>
      <c r="G572" s="21">
        <v>497970</v>
      </c>
      <c r="H572" s="21">
        <f t="shared" si="32"/>
        <v>917970</v>
      </c>
      <c r="I572" s="21">
        <v>420000</v>
      </c>
      <c r="J572" s="21">
        <v>170647.67123287672</v>
      </c>
      <c r="K572" s="21">
        <f t="shared" si="33"/>
        <v>590647.67123287672</v>
      </c>
      <c r="L572" s="51" t="s">
        <v>1789</v>
      </c>
      <c r="M572" s="19">
        <v>9837051038</v>
      </c>
      <c r="N572" s="50">
        <f t="shared" si="34"/>
        <v>1.8536803136312791E-4</v>
      </c>
      <c r="O572" s="1" t="str">
        <f>VLOOKUP(D572,[1]Sheet1!$B$6:$C$870,2,0)</f>
        <v>Beetel-108</v>
      </c>
    </row>
    <row r="573" spans="2:15" ht="22.2" customHeight="1" x14ac:dyDescent="0.25">
      <c r="B573" s="26">
        <f t="shared" si="35"/>
        <v>569</v>
      </c>
      <c r="C573" s="27" t="s">
        <v>1743</v>
      </c>
      <c r="D573" s="20" t="s">
        <v>3261</v>
      </c>
      <c r="E573" s="124" t="s">
        <v>3512</v>
      </c>
      <c r="F573" s="39">
        <v>4660000</v>
      </c>
      <c r="G573" s="21">
        <f>6600000+5400000+10000000</f>
        <v>22000000</v>
      </c>
      <c r="H573" s="21">
        <f t="shared" si="32"/>
        <v>26660000</v>
      </c>
      <c r="I573" s="21">
        <v>4660000</v>
      </c>
      <c r="J573" s="21">
        <v>1831995.6164383562</v>
      </c>
      <c r="K573" s="21">
        <f t="shared" si="33"/>
        <v>6491995.6164383562</v>
      </c>
      <c r="L573" s="15" t="s">
        <v>1490</v>
      </c>
      <c r="M573" s="15" t="s">
        <v>1776</v>
      </c>
      <c r="N573" s="50">
        <f t="shared" si="34"/>
        <v>2.0374387399603611E-3</v>
      </c>
      <c r="O573" s="1" t="str">
        <f>VLOOKUP(D573,[1]Sheet1!$B$6:$C$870,2,0)</f>
        <v>Rosewood-105</v>
      </c>
    </row>
    <row r="574" spans="2:15" ht="22.2" customHeight="1" x14ac:dyDescent="0.25">
      <c r="B574" s="26">
        <f t="shared" si="35"/>
        <v>570</v>
      </c>
      <c r="C574" s="19" t="s">
        <v>1744</v>
      </c>
      <c r="D574" s="20" t="s">
        <v>3262</v>
      </c>
      <c r="E574" s="73" t="s">
        <v>1778</v>
      </c>
      <c r="F574" s="39">
        <v>4829701</v>
      </c>
      <c r="G574" s="21">
        <v>1886363</v>
      </c>
      <c r="H574" s="21">
        <f t="shared" si="32"/>
        <v>6716064</v>
      </c>
      <c r="I574" s="21">
        <v>4829701</v>
      </c>
      <c r="J574" s="21">
        <v>837324.60076712316</v>
      </c>
      <c r="K574" s="21">
        <f t="shared" si="33"/>
        <v>5667025.6007671235</v>
      </c>
      <c r="L574" s="51" t="s">
        <v>1643</v>
      </c>
      <c r="M574" s="19">
        <v>9810910933</v>
      </c>
      <c r="N574" s="50">
        <f t="shared" si="34"/>
        <v>1.7785313147953992E-3</v>
      </c>
      <c r="O574" s="1" t="str">
        <f>VLOOKUP(D574,[1]Sheet1!$B$6:$C$870,2,0)</f>
        <v>Tulip-1202</v>
      </c>
    </row>
    <row r="575" spans="2:15" ht="22.2" customHeight="1" x14ac:dyDescent="0.25">
      <c r="B575" s="26">
        <f t="shared" si="35"/>
        <v>571</v>
      </c>
      <c r="C575" s="19" t="s">
        <v>1745</v>
      </c>
      <c r="D575" s="20" t="s">
        <v>3263</v>
      </c>
      <c r="E575" s="73" t="s">
        <v>1778</v>
      </c>
      <c r="F575" s="39">
        <v>4579568</v>
      </c>
      <c r="G575" s="21">
        <v>1733758</v>
      </c>
      <c r="H575" s="21">
        <f t="shared" si="32"/>
        <v>6313326</v>
      </c>
      <c r="I575" s="21">
        <v>4579568</v>
      </c>
      <c r="J575" s="21">
        <v>769554.43550684932</v>
      </c>
      <c r="K575" s="21">
        <f t="shared" si="33"/>
        <v>5349122.4355068495</v>
      </c>
      <c r="L575" s="51" t="s">
        <v>1643</v>
      </c>
      <c r="M575" s="19">
        <v>9810910933</v>
      </c>
      <c r="N575" s="50">
        <f t="shared" si="34"/>
        <v>1.6787610341720968E-3</v>
      </c>
      <c r="O575" s="1" t="str">
        <f>VLOOKUP(D575,[1]Sheet1!$B$6:$C$870,2,0)</f>
        <v>Tulip-1210</v>
      </c>
    </row>
    <row r="576" spans="2:15" ht="28.8" x14ac:dyDescent="0.25">
      <c r="B576" s="26">
        <f t="shared" si="35"/>
        <v>572</v>
      </c>
      <c r="C576" s="19" t="s">
        <v>1802</v>
      </c>
      <c r="D576" s="28" t="s">
        <v>3264</v>
      </c>
      <c r="E576" s="81" t="s">
        <v>1875</v>
      </c>
      <c r="F576" s="39">
        <v>13400000</v>
      </c>
      <c r="G576" s="21">
        <v>1034000</v>
      </c>
      <c r="H576" s="21">
        <f t="shared" si="32"/>
        <v>14434000</v>
      </c>
      <c r="I576" s="21">
        <v>13400000</v>
      </c>
      <c r="J576" s="21">
        <v>3481095.8904109593</v>
      </c>
      <c r="K576" s="21">
        <f t="shared" si="33"/>
        <v>16881095.89041096</v>
      </c>
      <c r="L576" s="19" t="s">
        <v>1642</v>
      </c>
      <c r="M576" s="69">
        <v>9334540105</v>
      </c>
      <c r="N576" s="50">
        <f t="shared" si="34"/>
        <v>5.2979393043672924E-3</v>
      </c>
      <c r="O576" s="1" t="str">
        <f>VLOOKUP(D576,[1]Sheet1!$B$6:$C$870,2,0)</f>
        <v>Rosewood-206
Rosewood-306</v>
      </c>
    </row>
    <row r="577" spans="2:15" ht="22.2" customHeight="1" x14ac:dyDescent="0.25">
      <c r="B577" s="26">
        <f t="shared" si="35"/>
        <v>573</v>
      </c>
      <c r="C577" s="19" t="s">
        <v>1803</v>
      </c>
      <c r="D577" s="20" t="s">
        <v>3265</v>
      </c>
      <c r="E577" s="73" t="s">
        <v>1780</v>
      </c>
      <c r="F577" s="39">
        <v>2432057</v>
      </c>
      <c r="G577" s="21">
        <v>726552</v>
      </c>
      <c r="H577" s="21">
        <f t="shared" si="32"/>
        <v>3158609</v>
      </c>
      <c r="I577" s="21">
        <v>2432057</v>
      </c>
      <c r="J577" s="21">
        <v>1319023.5281095891</v>
      </c>
      <c r="K577" s="21">
        <f t="shared" si="33"/>
        <v>3751080.5281095891</v>
      </c>
      <c r="L577" s="51" t="s">
        <v>1781</v>
      </c>
      <c r="M577" s="19">
        <v>9582894552</v>
      </c>
      <c r="N577" s="50">
        <f t="shared" si="34"/>
        <v>1.1772338178001321E-3</v>
      </c>
      <c r="O577" s="1" t="str">
        <f>VLOOKUP(D577,[1]Sheet1!$B$6:$C$870,2,0)</f>
        <v>Greenotel-Shop-G6</v>
      </c>
    </row>
    <row r="578" spans="2:15" ht="22.2" customHeight="1" x14ac:dyDescent="0.25">
      <c r="B578" s="26">
        <f t="shared" si="35"/>
        <v>574</v>
      </c>
      <c r="C578" s="19" t="s">
        <v>1804</v>
      </c>
      <c r="D578" s="20" t="s">
        <v>3266</v>
      </c>
      <c r="E578" s="19" t="s">
        <v>1784</v>
      </c>
      <c r="F578" s="39">
        <v>3103270</v>
      </c>
      <c r="G578" s="21">
        <v>1635726</v>
      </c>
      <c r="H578" s="21">
        <f t="shared" si="32"/>
        <v>4738996</v>
      </c>
      <c r="I578" s="21">
        <v>3103270</v>
      </c>
      <c r="J578" s="21">
        <v>1635726.4350684932</v>
      </c>
      <c r="K578" s="21">
        <f t="shared" si="33"/>
        <v>4738996.4350684937</v>
      </c>
      <c r="L578" s="128" t="s">
        <v>3532</v>
      </c>
      <c r="M578" s="79" t="s">
        <v>1801</v>
      </c>
      <c r="N578" s="50">
        <f t="shared" si="34"/>
        <v>1.4872799514673359E-3</v>
      </c>
      <c r="O578" s="1" t="str">
        <f>VLOOKUP(D578,[1]Sheet1!$B$6:$C$870,2,0)</f>
        <v>Lotus-203</v>
      </c>
    </row>
    <row r="579" spans="2:15" ht="22.2" customHeight="1" x14ac:dyDescent="0.25">
      <c r="B579" s="26">
        <f t="shared" si="35"/>
        <v>575</v>
      </c>
      <c r="C579" s="27" t="s">
        <v>1805</v>
      </c>
      <c r="D579" s="20" t="s">
        <v>3267</v>
      </c>
      <c r="E579" s="19" t="s">
        <v>1785</v>
      </c>
      <c r="F579" s="39">
        <v>1209793</v>
      </c>
      <c r="G579" s="21">
        <v>695707</v>
      </c>
      <c r="H579" s="21">
        <f t="shared" si="32"/>
        <v>1905500</v>
      </c>
      <c r="I579" s="21">
        <v>1209793</v>
      </c>
      <c r="J579" s="21">
        <v>695707.47857534257</v>
      </c>
      <c r="K579" s="21">
        <f t="shared" si="33"/>
        <v>1905500.4785753426</v>
      </c>
      <c r="L579" s="51" t="s">
        <v>1786</v>
      </c>
      <c r="M579" s="19">
        <v>9999886912</v>
      </c>
      <c r="N579" s="50">
        <f t="shared" si="34"/>
        <v>5.9801958033242543E-4</v>
      </c>
      <c r="O579" s="1" t="str">
        <f>VLOOKUP(D579,[1]Sheet1!$B$6:$C$870,2,0)</f>
        <v>Greenotel-405</v>
      </c>
    </row>
    <row r="580" spans="2:15" ht="22.2" customHeight="1" x14ac:dyDescent="0.25">
      <c r="B580" s="26">
        <f t="shared" si="35"/>
        <v>576</v>
      </c>
      <c r="C580" s="27" t="s">
        <v>1806</v>
      </c>
      <c r="D580" s="20" t="s">
        <v>3268</v>
      </c>
      <c r="E580" s="19" t="s">
        <v>1790</v>
      </c>
      <c r="F580" s="39">
        <v>4210664</v>
      </c>
      <c r="G580" s="21">
        <v>0</v>
      </c>
      <c r="H580" s="21">
        <f t="shared" si="32"/>
        <v>4210664</v>
      </c>
      <c r="I580" s="21">
        <v>4210664</v>
      </c>
      <c r="J580" s="21">
        <v>1330107.3604383562</v>
      </c>
      <c r="K580" s="21">
        <f t="shared" si="33"/>
        <v>5540771.3604383562</v>
      </c>
      <c r="L580" s="51" t="s">
        <v>1787</v>
      </c>
      <c r="M580" s="19">
        <v>9650088396</v>
      </c>
      <c r="N580" s="50">
        <f t="shared" si="34"/>
        <v>1.7389078622350258E-3</v>
      </c>
      <c r="O580" s="1" t="str">
        <f>VLOOKUP(D580,[1]Sheet1!$B$6:$C$870,2,0)</f>
        <v>Caspia-603</v>
      </c>
    </row>
    <row r="581" spans="2:15" ht="57.6" x14ac:dyDescent="0.25">
      <c r="B581" s="26">
        <f t="shared" si="35"/>
        <v>577</v>
      </c>
      <c r="C581" s="27" t="s">
        <v>1807</v>
      </c>
      <c r="D581" s="28" t="s">
        <v>3269</v>
      </c>
      <c r="E581" s="19" t="s">
        <v>1527</v>
      </c>
      <c r="F581" s="39">
        <v>10000000</v>
      </c>
      <c r="G581" s="21">
        <f>8375000+8125000</f>
        <v>16500000</v>
      </c>
      <c r="H581" s="21">
        <f t="shared" si="32"/>
        <v>26500000</v>
      </c>
      <c r="I581" s="21">
        <v>5000000</v>
      </c>
      <c r="J581" s="21">
        <v>2138082.1917808219</v>
      </c>
      <c r="K581" s="21">
        <f t="shared" si="33"/>
        <v>7138082.1917808224</v>
      </c>
      <c r="L581" s="15" t="s">
        <v>1528</v>
      </c>
      <c r="M581" s="15">
        <v>9891200157</v>
      </c>
      <c r="N581" s="50">
        <f t="shared" si="34"/>
        <v>2.2402056387299638E-3</v>
      </c>
      <c r="O581" s="1" t="str">
        <f>VLOOKUP(D581,[1]Sheet1!$B$6:$C$870,2,0)</f>
        <v>Orchid-1403
Orchid-1404
Tulip-1309
Tulip-1310</v>
      </c>
    </row>
    <row r="582" spans="2:15" ht="22.2" customHeight="1" x14ac:dyDescent="0.25">
      <c r="B582" s="26">
        <f t="shared" si="35"/>
        <v>578</v>
      </c>
      <c r="C582" s="19" t="s">
        <v>1808</v>
      </c>
      <c r="D582" s="20" t="s">
        <v>3270</v>
      </c>
      <c r="E582" s="19" t="s">
        <v>798</v>
      </c>
      <c r="F582" s="39">
        <v>3288281</v>
      </c>
      <c r="G582" s="21">
        <v>1100964</v>
      </c>
      <c r="H582" s="21">
        <f t="shared" ref="H582:H645" si="36">F582+G582</f>
        <v>4389245</v>
      </c>
      <c r="I582" s="21">
        <v>3268352</v>
      </c>
      <c r="J582" s="21">
        <v>1655041.9018082193</v>
      </c>
      <c r="K582" s="21">
        <f t="shared" ref="K582:K645" si="37">I582+J582</f>
        <v>4923393.901808219</v>
      </c>
      <c r="L582" s="51" t="s">
        <v>1796</v>
      </c>
      <c r="M582" s="19">
        <v>9910845745</v>
      </c>
      <c r="N582" s="50">
        <f t="shared" ref="N582:N645" si="38">K582/$K$904</f>
        <v>1.5451509921277399E-3</v>
      </c>
      <c r="O582" s="1" t="str">
        <f>VLOOKUP(D582,[1]Sheet1!$B$6:$C$870,2,0)</f>
        <v>Beetel-402</v>
      </c>
    </row>
    <row r="583" spans="2:15" ht="22.2" customHeight="1" x14ac:dyDescent="0.25">
      <c r="B583" s="26">
        <f t="shared" si="35"/>
        <v>579</v>
      </c>
      <c r="C583" s="19" t="s">
        <v>1809</v>
      </c>
      <c r="D583" s="20" t="s">
        <v>3271</v>
      </c>
      <c r="E583" s="19" t="s">
        <v>1797</v>
      </c>
      <c r="F583" s="39">
        <v>1500000</v>
      </c>
      <c r="G583" s="21">
        <f>811809+879396</f>
        <v>1691205</v>
      </c>
      <c r="H583" s="21">
        <f t="shared" si="36"/>
        <v>3191205</v>
      </c>
      <c r="I583" s="21">
        <v>1500000</v>
      </c>
      <c r="J583" s="21">
        <v>1008657.5342465753</v>
      </c>
      <c r="K583" s="21">
        <f t="shared" si="37"/>
        <v>2508657.5342465751</v>
      </c>
      <c r="L583" s="51" t="s">
        <v>1796</v>
      </c>
      <c r="M583" s="19">
        <v>9910845745</v>
      </c>
      <c r="N583" s="50">
        <f t="shared" si="38"/>
        <v>7.8731353924905133E-4</v>
      </c>
      <c r="O583" s="1" t="str">
        <f>VLOOKUP(D583,[1]Sheet1!$B$6:$C$870,2,0)</f>
        <v>Greenotel-Shop-G14</v>
      </c>
    </row>
    <row r="584" spans="2:15" ht="22.2" customHeight="1" x14ac:dyDescent="0.25">
      <c r="B584" s="26">
        <f t="shared" ref="B584:B647" si="39">+B583+1</f>
        <v>580</v>
      </c>
      <c r="C584" s="27" t="s">
        <v>1810</v>
      </c>
      <c r="D584" s="20" t="s">
        <v>3272</v>
      </c>
      <c r="E584" s="19" t="s">
        <v>1798</v>
      </c>
      <c r="F584" s="39">
        <v>2612187</v>
      </c>
      <c r="G584" s="21">
        <v>350000</v>
      </c>
      <c r="H584" s="21">
        <f t="shared" si="36"/>
        <v>2962187</v>
      </c>
      <c r="I584" s="21">
        <v>2612187</v>
      </c>
      <c r="J584" s="21">
        <v>1499473.074849315</v>
      </c>
      <c r="K584" s="21">
        <f t="shared" si="37"/>
        <v>4111660.074849315</v>
      </c>
      <c r="L584" s="51" t="s">
        <v>1788</v>
      </c>
      <c r="M584" s="19">
        <v>9899605427</v>
      </c>
      <c r="N584" s="50">
        <f t="shared" si="38"/>
        <v>1.29039759374364E-3</v>
      </c>
      <c r="O584" s="1" t="str">
        <f>VLOOKUP(D584,[1]Sheet1!$B$6:$C$870,2,0)</f>
        <v>Caspia-701</v>
      </c>
    </row>
    <row r="585" spans="2:15" ht="22.2" customHeight="1" x14ac:dyDescent="0.25">
      <c r="B585" s="26">
        <f t="shared" si="39"/>
        <v>581</v>
      </c>
      <c r="C585" s="27" t="s">
        <v>1811</v>
      </c>
      <c r="D585" s="20" t="s">
        <v>3273</v>
      </c>
      <c r="E585" s="19" t="s">
        <v>1799</v>
      </c>
      <c r="F585" s="39">
        <v>1000000</v>
      </c>
      <c r="G585" s="21">
        <v>434411</v>
      </c>
      <c r="H585" s="21">
        <f t="shared" si="36"/>
        <v>1434411</v>
      </c>
      <c r="I585" s="21">
        <v>1000000</v>
      </c>
      <c r="J585" s="21">
        <v>678229.91780821921</v>
      </c>
      <c r="K585" s="21">
        <f t="shared" si="37"/>
        <v>1678229.9178082193</v>
      </c>
      <c r="L585" s="51" t="s">
        <v>1800</v>
      </c>
      <c r="M585" s="19">
        <v>9811026886</v>
      </c>
      <c r="N585" s="50">
        <f t="shared" si="38"/>
        <v>5.2669330836345408E-4</v>
      </c>
      <c r="O585" s="1" t="str">
        <f>VLOOKUP(D585,[1]Sheet1!$B$6:$C$870,2,0)</f>
        <v>Caspia-104</v>
      </c>
    </row>
    <row r="586" spans="2:15" ht="22.2" customHeight="1" x14ac:dyDescent="0.25">
      <c r="B586" s="26">
        <f t="shared" si="39"/>
        <v>582</v>
      </c>
      <c r="C586" s="27" t="s">
        <v>1815</v>
      </c>
      <c r="D586" s="20" t="s">
        <v>3274</v>
      </c>
      <c r="E586" s="19" t="s">
        <v>1080</v>
      </c>
      <c r="F586" s="39">
        <v>2925026</v>
      </c>
      <c r="G586" s="21">
        <v>1755015</v>
      </c>
      <c r="H586" s="21">
        <f t="shared" si="36"/>
        <v>4680041</v>
      </c>
      <c r="I586" s="21">
        <v>2825026</v>
      </c>
      <c r="J586" s="21">
        <v>1620993.8176438354</v>
      </c>
      <c r="K586" s="21">
        <f t="shared" si="37"/>
        <v>4446019.8176438352</v>
      </c>
      <c r="L586" s="15" t="s">
        <v>1518</v>
      </c>
      <c r="M586" s="15">
        <v>8586900403</v>
      </c>
      <c r="N586" s="50">
        <f t="shared" si="38"/>
        <v>1.3953325834296741E-3</v>
      </c>
      <c r="O586" s="1" t="str">
        <f>VLOOKUP(D586,[1]Sheet1!$B$6:$C$870,2,0)</f>
        <v>Iris-803</v>
      </c>
    </row>
    <row r="587" spans="2:15" ht="22.2" customHeight="1" x14ac:dyDescent="0.25">
      <c r="B587" s="26">
        <f t="shared" si="39"/>
        <v>583</v>
      </c>
      <c r="C587" s="70" t="s">
        <v>1818</v>
      </c>
      <c r="D587" s="20" t="s">
        <v>3275</v>
      </c>
      <c r="E587" s="82" t="s">
        <v>1582</v>
      </c>
      <c r="F587" s="39">
        <v>4339504</v>
      </c>
      <c r="G587" s="21">
        <f>3564229</f>
        <v>3564229</v>
      </c>
      <c r="H587" s="21">
        <f t="shared" si="36"/>
        <v>7903733</v>
      </c>
      <c r="I587" s="21">
        <v>4339504</v>
      </c>
      <c r="J587" s="21">
        <v>1578391.4748493149</v>
      </c>
      <c r="K587" s="21">
        <f t="shared" si="37"/>
        <v>5917895.4748493154</v>
      </c>
      <c r="L587" s="15" t="s">
        <v>1819</v>
      </c>
      <c r="M587" s="15">
        <v>9711339005</v>
      </c>
      <c r="N587" s="50">
        <f t="shared" si="38"/>
        <v>1.8572639619416479E-3</v>
      </c>
      <c r="O587" s="1" t="str">
        <f>VLOOKUP(D587,[1]Sheet1!$B$6:$C$870,2,0)</f>
        <v>Beetel-1404</v>
      </c>
    </row>
    <row r="588" spans="2:15" ht="22.2" customHeight="1" x14ac:dyDescent="0.25">
      <c r="B588" s="26">
        <f t="shared" si="39"/>
        <v>584</v>
      </c>
      <c r="C588" s="70" t="s">
        <v>1824</v>
      </c>
      <c r="D588" s="20" t="s">
        <v>3276</v>
      </c>
      <c r="E588" s="70" t="s">
        <v>1820</v>
      </c>
      <c r="F588" s="39">
        <v>2420862</v>
      </c>
      <c r="G588" s="21">
        <v>1441847</v>
      </c>
      <c r="H588" s="21">
        <f t="shared" si="36"/>
        <v>3862709</v>
      </c>
      <c r="I588" s="21">
        <v>2420862</v>
      </c>
      <c r="J588" s="21">
        <v>1441846.9646027398</v>
      </c>
      <c r="K588" s="21">
        <f t="shared" si="37"/>
        <v>3862708.9646027396</v>
      </c>
      <c r="L588" s="15" t="s">
        <v>1641</v>
      </c>
      <c r="M588" s="19">
        <v>9458205499</v>
      </c>
      <c r="N588" s="50">
        <f t="shared" si="38"/>
        <v>1.2122671287309742E-3</v>
      </c>
      <c r="O588" s="1" t="str">
        <f>VLOOKUP(D588,[1]Sheet1!$B$6:$C$870,2,0)</f>
        <v>Orchid-202</v>
      </c>
    </row>
    <row r="589" spans="2:15" ht="22.2" customHeight="1" x14ac:dyDescent="0.25">
      <c r="B589" s="26">
        <f t="shared" si="39"/>
        <v>585</v>
      </c>
      <c r="C589" s="70" t="s">
        <v>1838</v>
      </c>
      <c r="D589" s="20" t="s">
        <v>3277</v>
      </c>
      <c r="E589" s="79" t="s">
        <v>1812</v>
      </c>
      <c r="F589" s="39">
        <v>2369697</v>
      </c>
      <c r="G589" s="21">
        <v>1327030</v>
      </c>
      <c r="H589" s="21">
        <f t="shared" si="36"/>
        <v>3696727</v>
      </c>
      <c r="I589" s="21">
        <v>2369697</v>
      </c>
      <c r="J589" s="21">
        <v>1427319.6355068493</v>
      </c>
      <c r="K589" s="21">
        <f t="shared" si="37"/>
        <v>3797016.6355068493</v>
      </c>
      <c r="L589" s="15" t="s">
        <v>1640</v>
      </c>
      <c r="M589" s="19">
        <v>9810101242</v>
      </c>
      <c r="N589" s="50">
        <f t="shared" si="38"/>
        <v>1.1916503409008523E-3</v>
      </c>
      <c r="O589" s="1" t="str">
        <f>VLOOKUP(D589,[1]Sheet1!$B$6:$C$870,2,0)</f>
        <v>Greenotel-Shop-G7</v>
      </c>
    </row>
    <row r="590" spans="2:15" ht="22.2" customHeight="1" x14ac:dyDescent="0.25">
      <c r="B590" s="26">
        <f t="shared" si="39"/>
        <v>586</v>
      </c>
      <c r="C590" s="70" t="s">
        <v>1840</v>
      </c>
      <c r="D590" s="20" t="s">
        <v>3278</v>
      </c>
      <c r="E590" s="70" t="s">
        <v>1823</v>
      </c>
      <c r="F590" s="39">
        <v>2494417</v>
      </c>
      <c r="G590" s="21">
        <v>1197320</v>
      </c>
      <c r="H590" s="21">
        <f t="shared" si="36"/>
        <v>3691737</v>
      </c>
      <c r="I590" s="21">
        <v>2494417</v>
      </c>
      <c r="J590" s="21">
        <v>1265578.4600547943</v>
      </c>
      <c r="K590" s="21">
        <f t="shared" si="37"/>
        <v>3759995.4600547943</v>
      </c>
      <c r="L590" s="15" t="s">
        <v>1640</v>
      </c>
      <c r="M590" s="19">
        <v>9810101242</v>
      </c>
      <c r="N590" s="50">
        <f t="shared" si="38"/>
        <v>1.1800316674572204E-3</v>
      </c>
      <c r="O590" s="1" t="str">
        <f>VLOOKUP(D590,[1]Sheet1!$B$6:$C$870,2,0)</f>
        <v>Greenotel-Shop-F2</v>
      </c>
    </row>
    <row r="591" spans="2:15" ht="22.2" customHeight="1" x14ac:dyDescent="0.25">
      <c r="B591" s="26">
        <f t="shared" si="39"/>
        <v>587</v>
      </c>
      <c r="C591" s="70" t="s">
        <v>1841</v>
      </c>
      <c r="D591" s="20" t="s">
        <v>3279</v>
      </c>
      <c r="E591" s="70" t="s">
        <v>1839</v>
      </c>
      <c r="F591" s="39">
        <v>3603725</v>
      </c>
      <c r="G591" s="21">
        <v>2018086</v>
      </c>
      <c r="H591" s="21">
        <f t="shared" si="36"/>
        <v>5621811</v>
      </c>
      <c r="I591" s="21">
        <v>3174219</v>
      </c>
      <c r="J591" s="21">
        <v>1725258.1674520543</v>
      </c>
      <c r="K591" s="21">
        <f t="shared" si="37"/>
        <v>4899477.1674520541</v>
      </c>
      <c r="L591" s="15" t="s">
        <v>1640</v>
      </c>
      <c r="M591" s="19">
        <v>9810101242</v>
      </c>
      <c r="N591" s="50">
        <f t="shared" si="38"/>
        <v>1.5376449979790062E-3</v>
      </c>
      <c r="O591" s="1" t="str">
        <f>VLOOKUP(D591,[1]Sheet1!$B$6:$C$870,2,0)</f>
        <v>Orchid-1201</v>
      </c>
    </row>
    <row r="592" spans="2:15" ht="22.2" customHeight="1" x14ac:dyDescent="0.25">
      <c r="B592" s="26">
        <f t="shared" si="39"/>
        <v>588</v>
      </c>
      <c r="C592" s="70" t="s">
        <v>1844</v>
      </c>
      <c r="D592" s="20" t="s">
        <v>3280</v>
      </c>
      <c r="E592" s="70" t="s">
        <v>1842</v>
      </c>
      <c r="F592" s="39">
        <v>1056054</v>
      </c>
      <c r="G592" s="21">
        <v>619474</v>
      </c>
      <c r="H592" s="21">
        <f t="shared" si="36"/>
        <v>1675528</v>
      </c>
      <c r="I592" s="21">
        <v>1056054</v>
      </c>
      <c r="J592" s="21">
        <v>619474.28186301352</v>
      </c>
      <c r="K592" s="21">
        <f t="shared" si="37"/>
        <v>1675528.2818630135</v>
      </c>
      <c r="L592" s="15" t="s">
        <v>1843</v>
      </c>
      <c r="M592" s="19">
        <v>9818115602</v>
      </c>
      <c r="N592" s="50">
        <f t="shared" si="38"/>
        <v>5.258454307521239E-4</v>
      </c>
      <c r="O592" s="1" t="str">
        <f>VLOOKUP(D592,[1]Sheet1!$B$6:$C$870,2,0)</f>
        <v>Greenotel-806</v>
      </c>
    </row>
    <row r="593" spans="1:15" ht="22.2" customHeight="1" x14ac:dyDescent="0.25">
      <c r="B593" s="26">
        <f t="shared" si="39"/>
        <v>589</v>
      </c>
      <c r="C593" s="70" t="s">
        <v>1845</v>
      </c>
      <c r="D593" s="20" t="s">
        <v>3281</v>
      </c>
      <c r="E593" s="70" t="s">
        <v>1842</v>
      </c>
      <c r="F593" s="39">
        <v>1056053</v>
      </c>
      <c r="G593" s="21">
        <v>619325</v>
      </c>
      <c r="H593" s="21">
        <f t="shared" si="36"/>
        <v>1675378</v>
      </c>
      <c r="I593" s="21">
        <v>1056053</v>
      </c>
      <c r="J593" s="21">
        <v>619314.61654794496</v>
      </c>
      <c r="K593" s="21">
        <f t="shared" si="37"/>
        <v>1675367.616547945</v>
      </c>
      <c r="L593" s="15" t="s">
        <v>1843</v>
      </c>
      <c r="M593" s="19">
        <v>9818115602</v>
      </c>
      <c r="N593" s="50">
        <f t="shared" si="38"/>
        <v>5.2579500777644292E-4</v>
      </c>
      <c r="O593" s="1" t="str">
        <f>VLOOKUP(D593,[1]Sheet1!$B$6:$C$870,2,0)</f>
        <v>Greenotel-807</v>
      </c>
    </row>
    <row r="594" spans="1:15" ht="22.2" customHeight="1" x14ac:dyDescent="0.25">
      <c r="B594" s="26">
        <f t="shared" si="39"/>
        <v>590</v>
      </c>
      <c r="C594" s="83" t="s">
        <v>1849</v>
      </c>
      <c r="D594" s="20" t="s">
        <v>3282</v>
      </c>
      <c r="E594" s="83" t="s">
        <v>1847</v>
      </c>
      <c r="F594" s="39">
        <v>1417072</v>
      </c>
      <c r="G594" s="21">
        <v>795798</v>
      </c>
      <c r="H594" s="21">
        <f t="shared" si="36"/>
        <v>2212870</v>
      </c>
      <c r="I594" s="21">
        <v>1417072</v>
      </c>
      <c r="J594" s="21">
        <v>795797.81260273966</v>
      </c>
      <c r="K594" s="21">
        <f t="shared" si="37"/>
        <v>2212869.8126027398</v>
      </c>
      <c r="L594" s="15" t="s">
        <v>1848</v>
      </c>
      <c r="M594" s="19">
        <v>9810810474</v>
      </c>
      <c r="N594" s="50">
        <f t="shared" si="38"/>
        <v>6.9448393823148499E-4</v>
      </c>
      <c r="O594" s="1" t="str">
        <f>VLOOKUP(D594,[1]Sheet1!$B$6:$C$870,2,0)</f>
        <v>Greenotel-408</v>
      </c>
    </row>
    <row r="595" spans="1:15" ht="22.2" customHeight="1" x14ac:dyDescent="0.25">
      <c r="B595" s="26">
        <f t="shared" si="39"/>
        <v>591</v>
      </c>
      <c r="C595" s="83" t="s">
        <v>1853</v>
      </c>
      <c r="D595" s="20" t="s">
        <v>3283</v>
      </c>
      <c r="E595" s="83" t="s">
        <v>1851</v>
      </c>
      <c r="F595" s="39">
        <v>2498889</v>
      </c>
      <c r="G595" s="21">
        <v>1064585.1200000001</v>
      </c>
      <c r="H595" s="21">
        <f t="shared" si="36"/>
        <v>3563474.12</v>
      </c>
      <c r="I595" s="21">
        <v>2498889</v>
      </c>
      <c r="J595" s="21">
        <v>1289515.0139178082</v>
      </c>
      <c r="K595" s="21">
        <f t="shared" si="37"/>
        <v>3788404.0139178084</v>
      </c>
      <c r="L595" s="15" t="s">
        <v>1850</v>
      </c>
      <c r="M595" s="83" t="s">
        <v>1852</v>
      </c>
      <c r="N595" s="50">
        <f t="shared" si="38"/>
        <v>1.1889473678991917E-3</v>
      </c>
      <c r="O595" s="1" t="str">
        <f>VLOOKUP(D595,[1]Sheet1!$B$6:$C$870,2,0)</f>
        <v>Greenotel-515</v>
      </c>
    </row>
    <row r="596" spans="1:15" ht="22.2" customHeight="1" x14ac:dyDescent="0.25">
      <c r="B596" s="26">
        <f t="shared" si="39"/>
        <v>592</v>
      </c>
      <c r="C596" s="70" t="s">
        <v>1860</v>
      </c>
      <c r="D596" s="20" t="s">
        <v>3284</v>
      </c>
      <c r="E596" s="83" t="s">
        <v>1854</v>
      </c>
      <c r="F596" s="39">
        <v>4159697</v>
      </c>
      <c r="G596" s="21">
        <v>1584652</v>
      </c>
      <c r="H596" s="21">
        <f t="shared" si="36"/>
        <v>5744349</v>
      </c>
      <c r="I596" s="21">
        <v>4159697</v>
      </c>
      <c r="J596" s="21">
        <v>1579650.7213150684</v>
      </c>
      <c r="K596" s="21">
        <f t="shared" si="37"/>
        <v>5739347.7213150682</v>
      </c>
      <c r="L596" s="15" t="s">
        <v>1855</v>
      </c>
      <c r="M596" s="83" t="s">
        <v>1856</v>
      </c>
      <c r="N596" s="50">
        <f t="shared" si="38"/>
        <v>1.8012287870160144E-3</v>
      </c>
      <c r="O596" s="1" t="str">
        <f>VLOOKUP(D596,[1]Sheet1!$B$6:$C$870,2,0)</f>
        <v>Orchid-1403</v>
      </c>
    </row>
    <row r="597" spans="1:15" ht="22.2" customHeight="1" x14ac:dyDescent="0.25">
      <c r="B597" s="26">
        <f t="shared" si="39"/>
        <v>593</v>
      </c>
      <c r="C597" s="83" t="s">
        <v>1861</v>
      </c>
      <c r="D597" s="20" t="s">
        <v>3285</v>
      </c>
      <c r="E597" s="84" t="s">
        <v>1885</v>
      </c>
      <c r="F597" s="39">
        <v>2701658</v>
      </c>
      <c r="G597" s="21">
        <v>1469078</v>
      </c>
      <c r="H597" s="21">
        <f t="shared" si="36"/>
        <v>4170736</v>
      </c>
      <c r="I597" s="21">
        <v>2623172</v>
      </c>
      <c r="J597" s="21">
        <v>1431001.3770958905</v>
      </c>
      <c r="K597" s="21">
        <f t="shared" si="37"/>
        <v>4054173.3770958902</v>
      </c>
      <c r="L597" s="15" t="s">
        <v>1857</v>
      </c>
      <c r="M597" s="83">
        <v>9911559272</v>
      </c>
      <c r="N597" s="50">
        <f t="shared" si="38"/>
        <v>1.2723560496707132E-3</v>
      </c>
      <c r="O597" s="1" t="str">
        <f>VLOOKUP(D597,[1]Sheet1!$B$6:$C$870,2,0)</f>
        <v>Caspia-506</v>
      </c>
    </row>
    <row r="598" spans="1:15" ht="22.2" customHeight="1" x14ac:dyDescent="0.3">
      <c r="B598" s="26">
        <f t="shared" si="39"/>
        <v>594</v>
      </c>
      <c r="C598" s="83" t="s">
        <v>1862</v>
      </c>
      <c r="D598" s="20" t="s">
        <v>3286</v>
      </c>
      <c r="E598" s="15" t="s">
        <v>1650</v>
      </c>
      <c r="F598" s="39">
        <v>998184</v>
      </c>
      <c r="G598" s="21">
        <v>19000</v>
      </c>
      <c r="H598" s="21">
        <f t="shared" si="36"/>
        <v>1017184</v>
      </c>
      <c r="I598" s="21">
        <v>998184</v>
      </c>
      <c r="J598" s="21">
        <v>280052.74739726027</v>
      </c>
      <c r="K598" s="21">
        <f t="shared" si="37"/>
        <v>1278236.7473972603</v>
      </c>
      <c r="L598" s="65" t="s">
        <v>1777</v>
      </c>
      <c r="M598" s="66">
        <v>9599341727</v>
      </c>
      <c r="N598" s="50">
        <f t="shared" si="38"/>
        <v>4.0116001640446173E-4</v>
      </c>
      <c r="O598" s="1" t="str">
        <f>VLOOKUP(D598,[1]Sheet1!$B$6:$C$870,2,0)</f>
        <v>Oakwood-408</v>
      </c>
    </row>
    <row r="599" spans="1:15" ht="22.2" customHeight="1" x14ac:dyDescent="0.25">
      <c r="B599" s="26">
        <f t="shared" si="39"/>
        <v>595</v>
      </c>
      <c r="C599" s="70" t="s">
        <v>1863</v>
      </c>
      <c r="D599" s="20" t="s">
        <v>3287</v>
      </c>
      <c r="E599" s="15" t="s">
        <v>1858</v>
      </c>
      <c r="F599" s="39">
        <v>3992254</v>
      </c>
      <c r="G599" s="21">
        <v>3832564</v>
      </c>
      <c r="H599" s="21">
        <f t="shared" si="36"/>
        <v>7824818</v>
      </c>
      <c r="I599" s="21">
        <v>3983283</v>
      </c>
      <c r="J599" s="21">
        <v>2044644.9387397259</v>
      </c>
      <c r="K599" s="21">
        <f t="shared" si="37"/>
        <v>6027927.9387397263</v>
      </c>
      <c r="L599" s="15" t="s">
        <v>1859</v>
      </c>
      <c r="M599" s="15">
        <v>9810049153</v>
      </c>
      <c r="N599" s="50">
        <f t="shared" si="38"/>
        <v>1.8917963950837709E-3</v>
      </c>
      <c r="O599" s="1" t="str">
        <f>VLOOKUP(D599,[1]Sheet1!$B$6:$C$870,2,0)</f>
        <v>Orchid-302</v>
      </c>
    </row>
    <row r="600" spans="1:15" ht="22.2" customHeight="1" x14ac:dyDescent="0.25">
      <c r="B600" s="26">
        <f t="shared" si="39"/>
        <v>596</v>
      </c>
      <c r="C600" s="85" t="s">
        <v>1870</v>
      </c>
      <c r="D600" s="20" t="s">
        <v>3288</v>
      </c>
      <c r="E600" s="15" t="s">
        <v>1864</v>
      </c>
      <c r="F600" s="39">
        <v>2429411</v>
      </c>
      <c r="G600" s="21">
        <f>535368+1194432</f>
        <v>1729800</v>
      </c>
      <c r="H600" s="21">
        <f t="shared" si="36"/>
        <v>4159211</v>
      </c>
      <c r="I600" s="21">
        <v>2429450</v>
      </c>
      <c r="J600" s="21">
        <v>1395566.1144109587</v>
      </c>
      <c r="K600" s="21">
        <f t="shared" si="37"/>
        <v>3825016.1144109587</v>
      </c>
      <c r="L600" s="15" t="s">
        <v>1871</v>
      </c>
      <c r="M600" s="15">
        <v>9718557237</v>
      </c>
      <c r="N600" s="50">
        <f t="shared" si="38"/>
        <v>1.2004376578351838E-3</v>
      </c>
      <c r="O600" s="1" t="str">
        <f>VLOOKUP(D600,[1]Sheet1!$B$6:$C$870,2,0)</f>
        <v>Iris-406</v>
      </c>
    </row>
    <row r="601" spans="1:15" ht="22.2" customHeight="1" x14ac:dyDescent="0.25">
      <c r="A601" s="86"/>
      <c r="B601" s="26">
        <f t="shared" si="39"/>
        <v>597</v>
      </c>
      <c r="C601" s="87" t="s">
        <v>1924</v>
      </c>
      <c r="D601" s="20" t="s">
        <v>3289</v>
      </c>
      <c r="E601" s="15" t="s">
        <v>1884</v>
      </c>
      <c r="F601" s="23">
        <v>3325335</v>
      </c>
      <c r="G601" s="23">
        <v>1733455</v>
      </c>
      <c r="H601" s="21">
        <f t="shared" si="36"/>
        <v>5058790</v>
      </c>
      <c r="I601" s="23">
        <v>3325335</v>
      </c>
      <c r="J601" s="23">
        <v>1726450</v>
      </c>
      <c r="K601" s="21">
        <f t="shared" si="37"/>
        <v>5051785</v>
      </c>
      <c r="L601" s="15" t="s">
        <v>1883</v>
      </c>
      <c r="M601" s="15">
        <v>9899258967</v>
      </c>
      <c r="N601" s="50">
        <f t="shared" si="38"/>
        <v>1.5854450731433865E-3</v>
      </c>
      <c r="O601" s="1" t="str">
        <f>VLOOKUP(D601,[1]Sheet1!$B$6:$C$870,2,0)</f>
        <v>Lotus-605</v>
      </c>
    </row>
    <row r="602" spans="1:15" ht="22.2" customHeight="1" x14ac:dyDescent="0.25">
      <c r="B602" s="26">
        <f t="shared" si="39"/>
        <v>598</v>
      </c>
      <c r="C602" s="83" t="s">
        <v>1943</v>
      </c>
      <c r="D602" s="20" t="s">
        <v>3290</v>
      </c>
      <c r="E602" s="15" t="s">
        <v>731</v>
      </c>
      <c r="F602" s="39">
        <v>3457098</v>
      </c>
      <c r="G602" s="21">
        <v>2191808</v>
      </c>
      <c r="H602" s="21">
        <f t="shared" si="36"/>
        <v>5648906</v>
      </c>
      <c r="I602" s="23">
        <v>3457098</v>
      </c>
      <c r="J602" s="23">
        <v>1980226.4287123284</v>
      </c>
      <c r="K602" s="21">
        <f t="shared" si="37"/>
        <v>5437324.4287123289</v>
      </c>
      <c r="L602" s="15" t="s">
        <v>1571</v>
      </c>
      <c r="M602" s="15">
        <v>9810952324</v>
      </c>
      <c r="N602" s="50">
        <f t="shared" si="38"/>
        <v>1.7064422232110313E-3</v>
      </c>
      <c r="O602" s="1" t="str">
        <f>VLOOKUP(D602,[1]Sheet1!$B$6:$C$870,2,0)</f>
        <v>Orchid-103</v>
      </c>
    </row>
    <row r="603" spans="1:15" ht="22.2" customHeight="1" x14ac:dyDescent="0.25">
      <c r="B603" s="26">
        <f t="shared" si="39"/>
        <v>599</v>
      </c>
      <c r="C603" s="70" t="s">
        <v>1944</v>
      </c>
      <c r="D603" s="20" t="s">
        <v>3291</v>
      </c>
      <c r="E603" s="15" t="s">
        <v>1873</v>
      </c>
      <c r="F603" s="23">
        <f>503000+3265041</f>
        <v>3768041</v>
      </c>
      <c r="G603" s="23">
        <v>333325</v>
      </c>
      <c r="H603" s="21">
        <f t="shared" si="36"/>
        <v>4101366</v>
      </c>
      <c r="I603" s="23">
        <v>2453422</v>
      </c>
      <c r="J603" s="23">
        <v>1424961.541479452</v>
      </c>
      <c r="K603" s="21">
        <f t="shared" si="37"/>
        <v>3878383.541479452</v>
      </c>
      <c r="L603" s="15" t="s">
        <v>1874</v>
      </c>
      <c r="M603" s="15"/>
      <c r="N603" s="50">
        <f t="shared" si="38"/>
        <v>1.2171864158112421E-3</v>
      </c>
      <c r="O603" s="1" t="str">
        <f>VLOOKUP(D603,[1]Sheet1!$B$6:$C$870,2,0)</f>
        <v>Iris-806</v>
      </c>
    </row>
    <row r="604" spans="1:15" ht="22.2" customHeight="1" x14ac:dyDescent="0.25">
      <c r="B604" s="26">
        <f t="shared" si="39"/>
        <v>600</v>
      </c>
      <c r="C604" s="85" t="s">
        <v>1945</v>
      </c>
      <c r="D604" s="20" t="s">
        <v>3292</v>
      </c>
      <c r="E604" s="16" t="s">
        <v>1878</v>
      </c>
      <c r="F604" s="23">
        <v>3196023</v>
      </c>
      <c r="G604" s="23">
        <v>1674090</v>
      </c>
      <c r="H604" s="21">
        <f t="shared" si="36"/>
        <v>4870113</v>
      </c>
      <c r="I604" s="23">
        <v>3196023</v>
      </c>
      <c r="J604" s="23">
        <v>1674089.6653150686</v>
      </c>
      <c r="K604" s="21">
        <f t="shared" si="37"/>
        <v>4870112.6653150683</v>
      </c>
      <c r="L604" s="15" t="s">
        <v>1876</v>
      </c>
      <c r="M604" s="15" t="s">
        <v>1877</v>
      </c>
      <c r="N604" s="50">
        <f t="shared" si="38"/>
        <v>1.5284292840801778E-3</v>
      </c>
      <c r="O604" s="1" t="str">
        <f>VLOOKUP(D604,[1]Sheet1!$B$6:$C$870,2,0)</f>
        <v>Lotus-607</v>
      </c>
    </row>
    <row r="605" spans="1:15" ht="22.2" customHeight="1" x14ac:dyDescent="0.25">
      <c r="B605" s="26">
        <f t="shared" si="39"/>
        <v>601</v>
      </c>
      <c r="C605" s="87" t="s">
        <v>1946</v>
      </c>
      <c r="D605" s="20" t="s">
        <v>3293</v>
      </c>
      <c r="E605" s="15" t="s">
        <v>1858</v>
      </c>
      <c r="F605" s="23">
        <v>3302250</v>
      </c>
      <c r="G605" s="23">
        <v>3170160</v>
      </c>
      <c r="H605" s="21">
        <f t="shared" si="36"/>
        <v>6472410</v>
      </c>
      <c r="I605" s="23">
        <v>2723432</v>
      </c>
      <c r="J605" s="23">
        <v>1411913.2192876711</v>
      </c>
      <c r="K605" s="21">
        <f t="shared" si="37"/>
        <v>4135345.2192876711</v>
      </c>
      <c r="L605" s="15" t="s">
        <v>1859</v>
      </c>
      <c r="M605" s="15">
        <v>9810049153</v>
      </c>
      <c r="N605" s="50">
        <f t="shared" si="38"/>
        <v>1.297830906039488E-3</v>
      </c>
      <c r="O605" s="1" t="str">
        <f>VLOOKUP(D605,[1]Sheet1!$B$6:$C$870,2,0)</f>
        <v>Beetel-501</v>
      </c>
    </row>
    <row r="606" spans="1:15" ht="22.2" customHeight="1" x14ac:dyDescent="0.25">
      <c r="B606" s="26">
        <f t="shared" si="39"/>
        <v>602</v>
      </c>
      <c r="C606" s="83" t="s">
        <v>1947</v>
      </c>
      <c r="D606" s="20" t="s">
        <v>3294</v>
      </c>
      <c r="E606" s="15" t="s">
        <v>1879</v>
      </c>
      <c r="F606" s="23">
        <v>1235000</v>
      </c>
      <c r="G606" s="23">
        <v>400277</v>
      </c>
      <c r="H606" s="21">
        <f t="shared" si="36"/>
        <v>1635277</v>
      </c>
      <c r="I606" s="23">
        <v>335000</v>
      </c>
      <c r="J606" s="23">
        <v>121587.0684931507</v>
      </c>
      <c r="K606" s="21">
        <f t="shared" si="37"/>
        <v>456587.0684931507</v>
      </c>
      <c r="L606" s="15" t="s">
        <v>1880</v>
      </c>
      <c r="M606" s="15">
        <v>9431210901</v>
      </c>
      <c r="N606" s="50">
        <f t="shared" si="38"/>
        <v>1.4329464104340301E-4</v>
      </c>
      <c r="O606" s="1" t="str">
        <f>VLOOKUP(D606,[1]Sheet1!$B$6:$C$870,2,0)</f>
        <v>Oakwood-508</v>
      </c>
    </row>
    <row r="607" spans="1:15" ht="22.2" customHeight="1" x14ac:dyDescent="0.25">
      <c r="B607" s="26">
        <f t="shared" si="39"/>
        <v>603</v>
      </c>
      <c r="C607" s="70" t="s">
        <v>1948</v>
      </c>
      <c r="D607" s="20" t="s">
        <v>3295</v>
      </c>
      <c r="E607" s="15" t="s">
        <v>1881</v>
      </c>
      <c r="F607" s="23">
        <v>3123032</v>
      </c>
      <c r="G607" s="23">
        <v>1702417</v>
      </c>
      <c r="H607" s="21">
        <f t="shared" si="36"/>
        <v>4825449</v>
      </c>
      <c r="I607" s="23">
        <v>3123032</v>
      </c>
      <c r="J607" s="23">
        <v>1702417.1804931508</v>
      </c>
      <c r="K607" s="21">
        <f t="shared" si="37"/>
        <v>4825449.1804931508</v>
      </c>
      <c r="L607" s="15" t="s">
        <v>1882</v>
      </c>
      <c r="M607" s="15"/>
      <c r="N607" s="50">
        <f t="shared" si="38"/>
        <v>1.5144121590520297E-3</v>
      </c>
      <c r="O607" s="1" t="str">
        <f>VLOOKUP(D607,[1]Sheet1!$B$6:$C$870,2,0)</f>
        <v>Orchid-1106</v>
      </c>
    </row>
    <row r="608" spans="1:15" ht="22.2" customHeight="1" x14ac:dyDescent="0.25">
      <c r="A608" s="86"/>
      <c r="B608" s="26">
        <f t="shared" si="39"/>
        <v>604</v>
      </c>
      <c r="C608" s="85" t="s">
        <v>1949</v>
      </c>
      <c r="D608" s="20" t="s">
        <v>3296</v>
      </c>
      <c r="E608" s="15" t="s">
        <v>1888</v>
      </c>
      <c r="F608" s="23">
        <v>950330</v>
      </c>
      <c r="G608" s="23">
        <v>228079</v>
      </c>
      <c r="H608" s="21">
        <f t="shared" si="36"/>
        <v>1178409</v>
      </c>
      <c r="I608" s="23">
        <v>950330</v>
      </c>
      <c r="J608" s="23">
        <v>590735.15331506857</v>
      </c>
      <c r="K608" s="21">
        <f t="shared" si="37"/>
        <v>1541065.1533150687</v>
      </c>
      <c r="L608" s="15" t="s">
        <v>1889</v>
      </c>
      <c r="M608" s="15"/>
      <c r="N608" s="50">
        <f t="shared" si="38"/>
        <v>4.8364571230096549E-4</v>
      </c>
      <c r="O608" s="1" t="str">
        <f>VLOOKUP(D608,[1]Sheet1!$B$6:$C$870,2,0)</f>
        <v>Greenotel-412</v>
      </c>
    </row>
    <row r="609" spans="1:15" ht="22.2" customHeight="1" x14ac:dyDescent="0.25">
      <c r="A609" s="86"/>
      <c r="B609" s="26">
        <f t="shared" si="39"/>
        <v>605</v>
      </c>
      <c r="C609" s="87" t="s">
        <v>1950</v>
      </c>
      <c r="D609" s="20" t="s">
        <v>3297</v>
      </c>
      <c r="E609" s="16" t="s">
        <v>1890</v>
      </c>
      <c r="F609" s="23">
        <v>2269509</v>
      </c>
      <c r="G609" s="23">
        <v>298500</v>
      </c>
      <c r="H609" s="21">
        <f t="shared" si="36"/>
        <v>2568009</v>
      </c>
      <c r="I609" s="23">
        <v>2250089</v>
      </c>
      <c r="J609" s="23">
        <v>1201974.9823561646</v>
      </c>
      <c r="K609" s="21">
        <f t="shared" si="37"/>
        <v>3452063.9823561646</v>
      </c>
      <c r="L609" s="15" t="s">
        <v>1904</v>
      </c>
      <c r="M609" s="15" t="s">
        <v>1905</v>
      </c>
      <c r="N609" s="50">
        <f t="shared" si="38"/>
        <v>1.0833908871819206E-3</v>
      </c>
      <c r="O609" s="1" t="str">
        <f>VLOOKUP(D609,[1]Sheet1!$B$6:$C$870,2,0)</f>
        <v>Beetel-809</v>
      </c>
    </row>
    <row r="610" spans="1:15" ht="22.2" customHeight="1" x14ac:dyDescent="0.25">
      <c r="A610" s="86"/>
      <c r="B610" s="26">
        <f t="shared" si="39"/>
        <v>606</v>
      </c>
      <c r="C610" s="83" t="s">
        <v>1951</v>
      </c>
      <c r="D610" s="20" t="s">
        <v>3298</v>
      </c>
      <c r="E610" s="16" t="s">
        <v>1890</v>
      </c>
      <c r="F610" s="23">
        <v>1293619</v>
      </c>
      <c r="G610" s="23">
        <v>118500</v>
      </c>
      <c r="H610" s="21">
        <f t="shared" si="36"/>
        <v>1412119</v>
      </c>
      <c r="I610" s="23">
        <v>1045085</v>
      </c>
      <c r="J610" s="23">
        <v>620364.82958904107</v>
      </c>
      <c r="K610" s="21">
        <f t="shared" si="37"/>
        <v>1665449.8295890409</v>
      </c>
      <c r="L610" s="15" t="s">
        <v>1904</v>
      </c>
      <c r="M610" s="15">
        <v>7827984906</v>
      </c>
      <c r="N610" s="50">
        <f t="shared" si="38"/>
        <v>5.2268242351751653E-4</v>
      </c>
      <c r="O610" s="1" t="str">
        <f>VLOOKUP(D610,[1]Sheet1!$B$6:$C$870,2,0)</f>
        <v>Greenotel-308</v>
      </c>
    </row>
    <row r="611" spans="1:15" ht="22.2" customHeight="1" x14ac:dyDescent="0.25">
      <c r="B611" s="26">
        <f t="shared" si="39"/>
        <v>607</v>
      </c>
      <c r="C611" s="70" t="s">
        <v>1952</v>
      </c>
      <c r="D611" s="20" t="s">
        <v>3299</v>
      </c>
      <c r="E611" s="15" t="s">
        <v>1902</v>
      </c>
      <c r="F611" s="40">
        <v>3673211</v>
      </c>
      <c r="G611" s="40">
        <v>2052685</v>
      </c>
      <c r="H611" s="21">
        <f t="shared" si="36"/>
        <v>5725896</v>
      </c>
      <c r="I611" s="88">
        <v>3673211</v>
      </c>
      <c r="J611" s="88">
        <v>1960427.154410959</v>
      </c>
      <c r="K611" s="21">
        <f t="shared" si="37"/>
        <v>5633638.1544109592</v>
      </c>
      <c r="L611" s="15" t="s">
        <v>1909</v>
      </c>
      <c r="M611" s="15" t="s">
        <v>1908</v>
      </c>
      <c r="N611" s="50">
        <f t="shared" si="38"/>
        <v>1.7680530457617367E-3</v>
      </c>
      <c r="O611" s="1" t="str">
        <f>VLOOKUP(D611,[1]Sheet1!$B$6:$C$870,2,0)</f>
        <v>Iris-703</v>
      </c>
    </row>
    <row r="612" spans="1:15" ht="22.2" customHeight="1" x14ac:dyDescent="0.25">
      <c r="A612" s="86"/>
      <c r="B612" s="26">
        <f t="shared" si="39"/>
        <v>608</v>
      </c>
      <c r="C612" s="89" t="s">
        <v>1953</v>
      </c>
      <c r="D612" s="20" t="s">
        <v>3300</v>
      </c>
      <c r="E612" s="15" t="s">
        <v>1907</v>
      </c>
      <c r="F612" s="23">
        <v>2496266</v>
      </c>
      <c r="G612" s="23">
        <v>1330798</v>
      </c>
      <c r="H612" s="21">
        <f t="shared" si="36"/>
        <v>3827064</v>
      </c>
      <c r="I612" s="23">
        <v>2296266</v>
      </c>
      <c r="J612" s="23">
        <v>1250753.7260273974</v>
      </c>
      <c r="K612" s="21">
        <f t="shared" si="37"/>
        <v>3547019.7260273974</v>
      </c>
      <c r="L612" s="15" t="s">
        <v>1906</v>
      </c>
      <c r="M612" s="15">
        <v>9717660463</v>
      </c>
      <c r="N612" s="50">
        <f t="shared" si="38"/>
        <v>1.1131916637332233E-3</v>
      </c>
      <c r="O612" s="1" t="str">
        <f>VLOOKUP(D612,[1]Sheet1!$B$6:$C$870,2,0)</f>
        <v>Beetel-409</v>
      </c>
    </row>
    <row r="613" spans="1:15" ht="22.2" customHeight="1" x14ac:dyDescent="0.25">
      <c r="B613" s="26">
        <f t="shared" si="39"/>
        <v>609</v>
      </c>
      <c r="C613" s="87" t="s">
        <v>1954</v>
      </c>
      <c r="D613" s="20" t="s">
        <v>3301</v>
      </c>
      <c r="E613" s="15" t="s">
        <v>1923</v>
      </c>
      <c r="F613" s="23">
        <v>2572307</v>
      </c>
      <c r="G613" s="23">
        <v>0</v>
      </c>
      <c r="H613" s="21">
        <f t="shared" si="36"/>
        <v>2572307</v>
      </c>
      <c r="I613" s="23">
        <v>2572307</v>
      </c>
      <c r="J613" s="23">
        <v>1569173.4702465753</v>
      </c>
      <c r="K613" s="21">
        <f t="shared" si="37"/>
        <v>4141480.4702465753</v>
      </c>
      <c r="L613" s="15" t="s">
        <v>1922</v>
      </c>
      <c r="M613" s="15">
        <v>7502505802</v>
      </c>
      <c r="N613" s="50">
        <f t="shared" si="38"/>
        <v>1.2997563845397197E-3</v>
      </c>
      <c r="O613" s="1" t="str">
        <f>VLOOKUP(D613,[1]Sheet1!$B$6:$C$870,2,0)</f>
        <v>Iris-302</v>
      </c>
    </row>
    <row r="614" spans="1:15" ht="22.2" customHeight="1" x14ac:dyDescent="0.25">
      <c r="B614" s="26">
        <f t="shared" si="39"/>
        <v>610</v>
      </c>
      <c r="C614" s="83" t="s">
        <v>1955</v>
      </c>
      <c r="D614" s="20" t="s">
        <v>3302</v>
      </c>
      <c r="E614" s="15" t="s">
        <v>1916</v>
      </c>
      <c r="F614" s="23">
        <v>3474076</v>
      </c>
      <c r="G614" s="23">
        <v>0</v>
      </c>
      <c r="H614" s="21">
        <f t="shared" si="36"/>
        <v>3474076</v>
      </c>
      <c r="I614" s="23">
        <v>3474076</v>
      </c>
      <c r="J614" s="23">
        <v>2082483.9408219177</v>
      </c>
      <c r="K614" s="21">
        <f t="shared" si="37"/>
        <v>5556559.9408219177</v>
      </c>
      <c r="L614" s="15" t="s">
        <v>1917</v>
      </c>
      <c r="M614" s="15">
        <v>9953110525</v>
      </c>
      <c r="N614" s="50">
        <f t="shared" si="38"/>
        <v>1.7438629280149523E-3</v>
      </c>
      <c r="O614" s="1" t="str">
        <f>VLOOKUP(D614,[1]Sheet1!$B$6:$C$870,2,0)</f>
        <v>Orchid-101</v>
      </c>
    </row>
    <row r="615" spans="1:15" ht="22.2" customHeight="1" x14ac:dyDescent="0.25">
      <c r="B615" s="26">
        <f t="shared" si="39"/>
        <v>611</v>
      </c>
      <c r="C615" s="70" t="s">
        <v>1956</v>
      </c>
      <c r="D615" s="20" t="s">
        <v>3303</v>
      </c>
      <c r="E615" s="16" t="s">
        <v>1921</v>
      </c>
      <c r="F615" s="23">
        <v>3104278</v>
      </c>
      <c r="G615" s="23">
        <v>0</v>
      </c>
      <c r="H615" s="21">
        <f t="shared" si="36"/>
        <v>3104278</v>
      </c>
      <c r="I615" s="23">
        <v>3104278</v>
      </c>
      <c r="J615" s="23">
        <v>1865037.4123835613</v>
      </c>
      <c r="K615" s="21">
        <f t="shared" si="37"/>
        <v>4969315.412383561</v>
      </c>
      <c r="L615" s="15" t="s">
        <v>1919</v>
      </c>
      <c r="M615" s="15" t="s">
        <v>1920</v>
      </c>
      <c r="N615" s="50">
        <f t="shared" si="38"/>
        <v>1.5595629341824747E-3</v>
      </c>
      <c r="O615" s="1" t="str">
        <f>VLOOKUP(D615,[1]Sheet1!$B$6:$C$870,2,0)</f>
        <v>Iris-303</v>
      </c>
    </row>
    <row r="616" spans="1:15" ht="22.2" customHeight="1" x14ac:dyDescent="0.25">
      <c r="B616" s="26">
        <f t="shared" si="39"/>
        <v>612</v>
      </c>
      <c r="C616" s="85" t="s">
        <v>1957</v>
      </c>
      <c r="D616" s="28" t="s">
        <v>3304</v>
      </c>
      <c r="E616" s="87" t="s">
        <v>1937</v>
      </c>
      <c r="F616" s="39">
        <v>589594</v>
      </c>
      <c r="G616" s="23">
        <v>0</v>
      </c>
      <c r="H616" s="21">
        <f t="shared" si="36"/>
        <v>589594</v>
      </c>
      <c r="I616" s="23">
        <v>589594</v>
      </c>
      <c r="J616" s="23">
        <v>340795.51956164383</v>
      </c>
      <c r="K616" s="21">
        <f t="shared" si="37"/>
        <v>930389.51956164383</v>
      </c>
      <c r="L616" s="15" t="s">
        <v>1516</v>
      </c>
      <c r="M616" s="15"/>
      <c r="N616" s="50">
        <f t="shared" si="38"/>
        <v>2.9199213345248277E-4</v>
      </c>
      <c r="O616" s="1" t="str">
        <f>VLOOKUP(D616,[1]Sheet1!$B$6:$C$870,2,0)</f>
        <v>Greenotel-104</v>
      </c>
    </row>
    <row r="617" spans="1:15" ht="22.2" customHeight="1" x14ac:dyDescent="0.25">
      <c r="B617" s="26">
        <f t="shared" si="39"/>
        <v>613</v>
      </c>
      <c r="C617" s="87" t="s">
        <v>1958</v>
      </c>
      <c r="D617" s="28" t="s">
        <v>3305</v>
      </c>
      <c r="E617" s="87" t="s">
        <v>1937</v>
      </c>
      <c r="F617" s="39">
        <v>583529</v>
      </c>
      <c r="G617" s="23">
        <v>0</v>
      </c>
      <c r="H617" s="21">
        <f t="shared" si="36"/>
        <v>583529</v>
      </c>
      <c r="I617" s="39">
        <v>583529</v>
      </c>
      <c r="J617" s="23">
        <v>336421.21621917811</v>
      </c>
      <c r="K617" s="21">
        <f t="shared" si="37"/>
        <v>919950.21621917817</v>
      </c>
      <c r="L617" s="15" t="s">
        <v>1516</v>
      </c>
      <c r="M617" s="15"/>
      <c r="N617" s="50">
        <f t="shared" si="38"/>
        <v>2.8871587722792815E-4</v>
      </c>
      <c r="O617" s="1" t="str">
        <f>VLOOKUP(D617,[1]Sheet1!$B$6:$C$870,2,0)</f>
        <v>Greenotel-208</v>
      </c>
    </row>
    <row r="618" spans="1:15" ht="22.2" customHeight="1" x14ac:dyDescent="0.25">
      <c r="B618" s="26">
        <f t="shared" si="39"/>
        <v>614</v>
      </c>
      <c r="C618" s="83" t="s">
        <v>1959</v>
      </c>
      <c r="D618" s="28" t="s">
        <v>3306</v>
      </c>
      <c r="E618" s="87" t="s">
        <v>1938</v>
      </c>
      <c r="F618" s="39">
        <v>3725568</v>
      </c>
      <c r="G618" s="23">
        <v>251550</v>
      </c>
      <c r="H618" s="21">
        <f t="shared" si="36"/>
        <v>3977118</v>
      </c>
      <c r="I618" s="23">
        <v>3725568</v>
      </c>
      <c r="J618" s="23">
        <v>251549.85336986301</v>
      </c>
      <c r="K618" s="21">
        <f t="shared" si="37"/>
        <v>3977117.8533698628</v>
      </c>
      <c r="L618" s="15" t="s">
        <v>1940</v>
      </c>
      <c r="M618" s="15" t="s">
        <v>1939</v>
      </c>
      <c r="N618" s="50">
        <f t="shared" si="38"/>
        <v>1.2481730528785073E-3</v>
      </c>
      <c r="O618" s="1" t="str">
        <f>VLOOKUP(D618,[1]Sheet1!$B$6:$C$870,2,0)</f>
        <v>Tulip-1203</v>
      </c>
    </row>
    <row r="619" spans="1:15" ht="22.2" customHeight="1" x14ac:dyDescent="0.25">
      <c r="A619" s="86"/>
      <c r="B619" s="26">
        <f t="shared" si="39"/>
        <v>615</v>
      </c>
      <c r="C619" s="70" t="s">
        <v>1960</v>
      </c>
      <c r="D619" s="20" t="s">
        <v>3307</v>
      </c>
      <c r="E619" s="15" t="s">
        <v>1891</v>
      </c>
      <c r="F619" s="23">
        <v>2000000</v>
      </c>
      <c r="G619" s="23">
        <v>332800</v>
      </c>
      <c r="H619" s="21">
        <f t="shared" si="36"/>
        <v>2332800</v>
      </c>
      <c r="I619" s="23">
        <v>1500000</v>
      </c>
      <c r="J619" s="23">
        <v>166684.9315068493</v>
      </c>
      <c r="K619" s="21">
        <f t="shared" si="37"/>
        <v>1666684.9315068494</v>
      </c>
      <c r="L619" s="15" t="s">
        <v>1892</v>
      </c>
      <c r="M619" s="15" t="s">
        <v>1893</v>
      </c>
      <c r="N619" s="50">
        <f t="shared" si="38"/>
        <v>5.2307004615989334E-4</v>
      </c>
      <c r="O619" s="1" t="str">
        <f>VLOOKUP(D619,[1]Sheet1!$B$6:$C$870,2,0)</f>
        <v>Greenotel-607</v>
      </c>
    </row>
    <row r="620" spans="1:15" ht="22.2" customHeight="1" x14ac:dyDescent="0.25">
      <c r="A620" s="86"/>
      <c r="B620" s="26">
        <f t="shared" si="39"/>
        <v>616</v>
      </c>
      <c r="C620" s="70" t="s">
        <v>1961</v>
      </c>
      <c r="D620" s="20" t="s">
        <v>3308</v>
      </c>
      <c r="E620" s="15" t="s">
        <v>1911</v>
      </c>
      <c r="F620" s="23">
        <v>6600000</v>
      </c>
      <c r="G620" s="23">
        <v>3168000</v>
      </c>
      <c r="H620" s="21">
        <f t="shared" si="36"/>
        <v>9768000</v>
      </c>
      <c r="I620" s="23">
        <v>5461448</v>
      </c>
      <c r="J620" s="23">
        <v>1110090.5976986301</v>
      </c>
      <c r="K620" s="21">
        <f t="shared" si="37"/>
        <v>6571538.5976986298</v>
      </c>
      <c r="L620" s="15" t="s">
        <v>1910</v>
      </c>
      <c r="M620" s="15">
        <v>9873958500</v>
      </c>
      <c r="N620" s="50">
        <f t="shared" si="38"/>
        <v>2.0624023969137424E-3</v>
      </c>
      <c r="O620" s="1" t="str">
        <f>VLOOKUP(D620,[1]Sheet1!$B$6:$C$870,2,0)</f>
        <v>Greenotel-1501</v>
      </c>
    </row>
    <row r="621" spans="1:15" ht="22.2" customHeight="1" x14ac:dyDescent="0.25">
      <c r="B621" s="26">
        <f t="shared" si="39"/>
        <v>617</v>
      </c>
      <c r="C621" s="85" t="s">
        <v>1962</v>
      </c>
      <c r="D621" s="20" t="s">
        <v>3309</v>
      </c>
      <c r="E621" s="15" t="s">
        <v>1927</v>
      </c>
      <c r="F621" s="23">
        <v>899495</v>
      </c>
      <c r="G621" s="23">
        <v>584671</v>
      </c>
      <c r="H621" s="21">
        <f t="shared" si="36"/>
        <v>1484166</v>
      </c>
      <c r="I621" s="23">
        <v>899495</v>
      </c>
      <c r="J621" s="23">
        <v>352306.31561643834</v>
      </c>
      <c r="K621" s="21">
        <f t="shared" si="37"/>
        <v>1251801.3156164384</v>
      </c>
      <c r="L621" s="15" t="s">
        <v>1928</v>
      </c>
      <c r="M621" s="15">
        <v>9911354343</v>
      </c>
      <c r="N621" s="50">
        <f t="shared" si="38"/>
        <v>3.9286355781144517E-4</v>
      </c>
      <c r="O621" s="1" t="str">
        <f>VLOOKUP(D621,[1]Sheet1!$B$6:$C$870,2,0)</f>
        <v>Greenotel-303</v>
      </c>
    </row>
    <row r="622" spans="1:15" ht="22.2" customHeight="1" x14ac:dyDescent="0.3">
      <c r="B622" s="26">
        <f t="shared" si="39"/>
        <v>618</v>
      </c>
      <c r="C622" s="87" t="s">
        <v>1963</v>
      </c>
      <c r="D622" s="20" t="s">
        <v>3310</v>
      </c>
      <c r="E622" s="15" t="s">
        <v>1913</v>
      </c>
      <c r="F622" s="39">
        <v>2079000</v>
      </c>
      <c r="G622" s="23">
        <v>0</v>
      </c>
      <c r="H622" s="21">
        <f t="shared" si="36"/>
        <v>2079000</v>
      </c>
      <c r="I622" s="39">
        <v>2079000</v>
      </c>
      <c r="J622" s="23">
        <v>497137.31506849313</v>
      </c>
      <c r="K622" s="21">
        <f t="shared" si="37"/>
        <v>2576137.3150684931</v>
      </c>
      <c r="L622" s="15" t="s">
        <v>1914</v>
      </c>
      <c r="M622" s="90"/>
      <c r="N622" s="50">
        <f t="shared" si="38"/>
        <v>8.0849129840564757E-4</v>
      </c>
      <c r="O622" s="1" t="str">
        <f>VLOOKUP(D622,[1]Sheet1!$B$6:$C$870,2,0)</f>
        <v>Oakwood-1309</v>
      </c>
    </row>
    <row r="623" spans="1:15" ht="22.2" customHeight="1" x14ac:dyDescent="0.3">
      <c r="B623" s="26">
        <f t="shared" si="39"/>
        <v>619</v>
      </c>
      <c r="C623" s="83" t="s">
        <v>1964</v>
      </c>
      <c r="D623" s="20" t="s">
        <v>3311</v>
      </c>
      <c r="E623" s="15" t="s">
        <v>1913</v>
      </c>
      <c r="F623" s="39">
        <v>2079000</v>
      </c>
      <c r="G623" s="23">
        <v>0</v>
      </c>
      <c r="H623" s="21">
        <f t="shared" si="36"/>
        <v>2079000</v>
      </c>
      <c r="I623" s="39">
        <v>2079000</v>
      </c>
      <c r="J623" s="23">
        <v>497137.31506849313</v>
      </c>
      <c r="K623" s="21">
        <f t="shared" si="37"/>
        <v>2576137.3150684931</v>
      </c>
      <c r="L623" s="15" t="s">
        <v>1914</v>
      </c>
      <c r="M623" s="90"/>
      <c r="N623" s="50">
        <f t="shared" si="38"/>
        <v>8.0849129840564757E-4</v>
      </c>
      <c r="O623" s="1" t="str">
        <f>VLOOKUP(D623,[1]Sheet1!$B$6:$C$870,2,0)</f>
        <v>Oakwood-1310</v>
      </c>
    </row>
    <row r="624" spans="1:15" ht="22.2" customHeight="1" x14ac:dyDescent="0.3">
      <c r="B624" s="26">
        <f t="shared" si="39"/>
        <v>620</v>
      </c>
      <c r="C624" s="70" t="s">
        <v>1965</v>
      </c>
      <c r="D624" s="20" t="s">
        <v>3312</v>
      </c>
      <c r="E624" s="15" t="s">
        <v>1913</v>
      </c>
      <c r="F624" s="39">
        <v>2079000</v>
      </c>
      <c r="G624" s="23">
        <v>0</v>
      </c>
      <c r="H624" s="21">
        <f t="shared" si="36"/>
        <v>2079000</v>
      </c>
      <c r="I624" s="39">
        <v>2079000</v>
      </c>
      <c r="J624" s="23">
        <v>497137.31506849313</v>
      </c>
      <c r="K624" s="21">
        <f t="shared" si="37"/>
        <v>2576137.3150684931</v>
      </c>
      <c r="L624" s="15" t="s">
        <v>1914</v>
      </c>
      <c r="M624" s="90"/>
      <c r="N624" s="50">
        <f t="shared" si="38"/>
        <v>8.0849129840564757E-4</v>
      </c>
      <c r="O624" s="1" t="str">
        <f>VLOOKUP(D624,[1]Sheet1!$B$6:$C$870,2,0)</f>
        <v>Oakwood-1311</v>
      </c>
    </row>
    <row r="625" spans="1:15" ht="22.2" customHeight="1" x14ac:dyDescent="0.35">
      <c r="B625" s="26">
        <f t="shared" si="39"/>
        <v>621</v>
      </c>
      <c r="C625" s="70" t="s">
        <v>1966</v>
      </c>
      <c r="D625" s="28" t="s">
        <v>3313</v>
      </c>
      <c r="E625" s="15" t="s">
        <v>1930</v>
      </c>
      <c r="F625" s="39">
        <v>2079000</v>
      </c>
      <c r="G625" s="23">
        <v>0</v>
      </c>
      <c r="H625" s="21">
        <f t="shared" si="36"/>
        <v>2079000</v>
      </c>
      <c r="I625" s="39">
        <v>2079000</v>
      </c>
      <c r="J625" s="23">
        <v>446102.1369863014</v>
      </c>
      <c r="K625" s="21">
        <f t="shared" si="37"/>
        <v>2525102.1369863013</v>
      </c>
      <c r="L625" s="15" t="s">
        <v>1912</v>
      </c>
      <c r="M625" s="91">
        <v>7836832063</v>
      </c>
      <c r="N625" s="50">
        <f t="shared" si="38"/>
        <v>7.9247449015917501E-4</v>
      </c>
      <c r="O625" s="1" t="str">
        <f>VLOOKUP(D625,[1]Sheet1!$B$6:$C$870,2,0)</f>
        <v>Oakwood-1306</v>
      </c>
    </row>
    <row r="626" spans="1:15" ht="22.2" customHeight="1" x14ac:dyDescent="0.3">
      <c r="B626" s="26">
        <f t="shared" si="39"/>
        <v>622</v>
      </c>
      <c r="C626" s="85" t="s">
        <v>1967</v>
      </c>
      <c r="D626" s="28" t="s">
        <v>3314</v>
      </c>
      <c r="E626" s="15" t="s">
        <v>1930</v>
      </c>
      <c r="F626" s="39">
        <v>2079000</v>
      </c>
      <c r="G626" s="23">
        <v>0</v>
      </c>
      <c r="H626" s="21">
        <f t="shared" si="36"/>
        <v>2079000</v>
      </c>
      <c r="I626" s="39">
        <v>2079000</v>
      </c>
      <c r="J626" s="23">
        <v>446102.1369863014</v>
      </c>
      <c r="K626" s="21">
        <f t="shared" si="37"/>
        <v>2525102.1369863013</v>
      </c>
      <c r="L626" s="15" t="s">
        <v>1912</v>
      </c>
      <c r="M626" s="92">
        <v>7836832063</v>
      </c>
      <c r="N626" s="50">
        <f t="shared" si="38"/>
        <v>7.9247449015917501E-4</v>
      </c>
      <c r="O626" s="1" t="str">
        <f>VLOOKUP(D626,[1]Sheet1!$B$6:$C$870,2,0)</f>
        <v>Oakwood-1307</v>
      </c>
    </row>
    <row r="627" spans="1:15" ht="22.2" customHeight="1" x14ac:dyDescent="0.3">
      <c r="B627" s="26">
        <f t="shared" si="39"/>
        <v>623</v>
      </c>
      <c r="C627" s="87" t="s">
        <v>1968</v>
      </c>
      <c r="D627" s="28" t="s">
        <v>3315</v>
      </c>
      <c r="E627" s="15" t="s">
        <v>1930</v>
      </c>
      <c r="F627" s="39">
        <v>2079000</v>
      </c>
      <c r="G627" s="23">
        <v>0</v>
      </c>
      <c r="H627" s="21">
        <f t="shared" si="36"/>
        <v>2079000</v>
      </c>
      <c r="I627" s="39">
        <v>2079000</v>
      </c>
      <c r="J627" s="23">
        <v>446102.1369863014</v>
      </c>
      <c r="K627" s="21">
        <f t="shared" si="37"/>
        <v>2525102.1369863013</v>
      </c>
      <c r="L627" s="15" t="s">
        <v>1912</v>
      </c>
      <c r="M627" s="92">
        <v>7836832063</v>
      </c>
      <c r="N627" s="50">
        <f t="shared" si="38"/>
        <v>7.9247449015917501E-4</v>
      </c>
      <c r="O627" s="1" t="str">
        <f>VLOOKUP(D627,[1]Sheet1!$B$6:$C$870,2,0)</f>
        <v>Oakwood-1308</v>
      </c>
    </row>
    <row r="628" spans="1:15" ht="22.2" customHeight="1" x14ac:dyDescent="0.25">
      <c r="B628" s="26">
        <f t="shared" si="39"/>
        <v>624</v>
      </c>
      <c r="C628" s="83" t="s">
        <v>1969</v>
      </c>
      <c r="D628" s="28" t="s">
        <v>2350</v>
      </c>
      <c r="E628" s="15" t="s">
        <v>1925</v>
      </c>
      <c r="F628" s="23">
        <v>1747500</v>
      </c>
      <c r="G628" s="23">
        <v>0</v>
      </c>
      <c r="H628" s="21">
        <f t="shared" si="36"/>
        <v>1747500</v>
      </c>
      <c r="I628" s="23">
        <v>1747500</v>
      </c>
      <c r="J628" s="23">
        <v>360798.90410958906</v>
      </c>
      <c r="K628" s="21">
        <f t="shared" si="37"/>
        <v>2108298.9041095888</v>
      </c>
      <c r="L628" s="15" t="s">
        <v>1926</v>
      </c>
      <c r="M628" s="15">
        <v>9811595075</v>
      </c>
      <c r="N628" s="50">
        <f t="shared" si="38"/>
        <v>6.6166555192553693E-4</v>
      </c>
      <c r="O628" s="1" t="str">
        <f>VLOOKUP(D628,[1]Sheet1!$B$6:$C$870,2,0)</f>
        <v>Rosewood-802</v>
      </c>
    </row>
    <row r="629" spans="1:15" ht="22.2" customHeight="1" x14ac:dyDescent="0.25">
      <c r="B629" s="26">
        <f t="shared" si="39"/>
        <v>625</v>
      </c>
      <c r="C629" s="70" t="s">
        <v>1970</v>
      </c>
      <c r="D629" s="28" t="s">
        <v>3316</v>
      </c>
      <c r="E629" s="15" t="s">
        <v>1925</v>
      </c>
      <c r="F629" s="39">
        <v>3157500</v>
      </c>
      <c r="G629" s="23">
        <v>0</v>
      </c>
      <c r="H629" s="21">
        <f t="shared" si="36"/>
        <v>3157500</v>
      </c>
      <c r="I629" s="39">
        <v>3157500</v>
      </c>
      <c r="J629" s="23">
        <v>651915.61643835611</v>
      </c>
      <c r="K629" s="21">
        <f t="shared" si="37"/>
        <v>3809415.6164383562</v>
      </c>
      <c r="L629" s="15" t="s">
        <v>1926</v>
      </c>
      <c r="M629" s="15">
        <v>9811595075</v>
      </c>
      <c r="N629" s="50">
        <f t="shared" si="38"/>
        <v>1.1955416195736097E-3</v>
      </c>
      <c r="O629" s="1" t="str">
        <f>VLOOKUP(D629,[1]Sheet1!$B$6:$C$870,2,0)</f>
        <v>Rosewood-907</v>
      </c>
    </row>
    <row r="630" spans="1:15" ht="22.2" customHeight="1" x14ac:dyDescent="0.25">
      <c r="B630" s="26">
        <f t="shared" si="39"/>
        <v>626</v>
      </c>
      <c r="C630" s="70" t="s">
        <v>1971</v>
      </c>
      <c r="D630" s="28" t="s">
        <v>3317</v>
      </c>
      <c r="E630" s="15" t="s">
        <v>1925</v>
      </c>
      <c r="F630" s="39">
        <v>3157500</v>
      </c>
      <c r="G630" s="23">
        <v>0</v>
      </c>
      <c r="H630" s="21">
        <f t="shared" si="36"/>
        <v>3157500</v>
      </c>
      <c r="I630" s="39">
        <v>3157500</v>
      </c>
      <c r="J630" s="23">
        <v>651915.61643835611</v>
      </c>
      <c r="K630" s="21">
        <f t="shared" si="37"/>
        <v>3809415.6164383562</v>
      </c>
      <c r="L630" s="15" t="s">
        <v>1926</v>
      </c>
      <c r="M630" s="15">
        <v>9811595075</v>
      </c>
      <c r="N630" s="50">
        <f t="shared" si="38"/>
        <v>1.1955416195736097E-3</v>
      </c>
      <c r="O630" s="1" t="str">
        <f>VLOOKUP(D630,[1]Sheet1!$B$6:$C$870,2,0)</f>
        <v>Rosewood-908</v>
      </c>
    </row>
    <row r="631" spans="1:15" ht="22.2" customHeight="1" x14ac:dyDescent="0.3">
      <c r="A631" s="86"/>
      <c r="B631" s="26">
        <f t="shared" si="39"/>
        <v>627</v>
      </c>
      <c r="C631" s="85" t="s">
        <v>1972</v>
      </c>
      <c r="D631" s="20" t="s">
        <v>3318</v>
      </c>
      <c r="E631" s="15" t="s">
        <v>1899</v>
      </c>
      <c r="F631" s="23">
        <v>1732500</v>
      </c>
      <c r="G631" s="23">
        <v>0</v>
      </c>
      <c r="H631" s="21">
        <f t="shared" si="36"/>
        <v>1732500</v>
      </c>
      <c r="I631" s="23">
        <v>1732500</v>
      </c>
      <c r="J631" s="23">
        <v>286693.15068493149</v>
      </c>
      <c r="K631" s="21">
        <f t="shared" si="37"/>
        <v>2019193.1506849315</v>
      </c>
      <c r="L631" s="15" t="s">
        <v>1903</v>
      </c>
      <c r="M631" s="93" t="s">
        <v>2676</v>
      </c>
      <c r="N631" s="50">
        <f t="shared" si="38"/>
        <v>6.3370072805519161E-4</v>
      </c>
      <c r="O631" s="1" t="str">
        <f>VLOOKUP(D631,[1]Sheet1!$B$6:$C$870,2,0)</f>
        <v>Oakwood-704</v>
      </c>
    </row>
    <row r="632" spans="1:15" ht="22.2" customHeight="1" x14ac:dyDescent="0.25">
      <c r="A632" s="86"/>
      <c r="B632" s="26">
        <f t="shared" si="39"/>
        <v>628</v>
      </c>
      <c r="C632" s="87" t="s">
        <v>1973</v>
      </c>
      <c r="D632" s="20" t="s">
        <v>3319</v>
      </c>
      <c r="E632" s="15" t="s">
        <v>1899</v>
      </c>
      <c r="F632" s="23">
        <v>1732500</v>
      </c>
      <c r="G632" s="23">
        <v>0</v>
      </c>
      <c r="H632" s="21">
        <f t="shared" si="36"/>
        <v>1732500</v>
      </c>
      <c r="I632" s="23">
        <v>1732500</v>
      </c>
      <c r="J632" s="23">
        <v>286693.15068493149</v>
      </c>
      <c r="K632" s="21">
        <f t="shared" si="37"/>
        <v>2019193.1506849315</v>
      </c>
      <c r="L632" s="15" t="s">
        <v>1903</v>
      </c>
      <c r="M632" s="15" t="s">
        <v>2675</v>
      </c>
      <c r="N632" s="50">
        <f t="shared" si="38"/>
        <v>6.3370072805519161E-4</v>
      </c>
      <c r="O632" s="1" t="str">
        <f>VLOOKUP(D632,[1]Sheet1!$B$6:$C$870,2,0)</f>
        <v>Oakwood-705</v>
      </c>
    </row>
    <row r="633" spans="1:15" ht="22.2" customHeight="1" x14ac:dyDescent="0.25">
      <c r="B633" s="26">
        <f t="shared" si="39"/>
        <v>629</v>
      </c>
      <c r="C633" s="83" t="s">
        <v>1974</v>
      </c>
      <c r="D633" s="20" t="s">
        <v>3320</v>
      </c>
      <c r="E633" s="15" t="s">
        <v>1899</v>
      </c>
      <c r="F633" s="23">
        <v>1732500</v>
      </c>
      <c r="G633" s="23">
        <v>0</v>
      </c>
      <c r="H633" s="21">
        <f t="shared" si="36"/>
        <v>1732500</v>
      </c>
      <c r="I633" s="23">
        <v>1732500</v>
      </c>
      <c r="J633" s="23">
        <v>286693.15068493149</v>
      </c>
      <c r="K633" s="21">
        <f t="shared" si="37"/>
        <v>2019193.1506849315</v>
      </c>
      <c r="L633" s="15" t="s">
        <v>1903</v>
      </c>
      <c r="M633" s="15" t="s">
        <v>2675</v>
      </c>
      <c r="N633" s="50">
        <f t="shared" si="38"/>
        <v>6.3370072805519161E-4</v>
      </c>
      <c r="O633" s="1" t="str">
        <f>VLOOKUP(D633,[1]Sheet1!$B$6:$C$870,2,0)</f>
        <v>Oakwood-711</v>
      </c>
    </row>
    <row r="634" spans="1:15" ht="22.2" customHeight="1" x14ac:dyDescent="0.25">
      <c r="B634" s="26">
        <f t="shared" si="39"/>
        <v>630</v>
      </c>
      <c r="C634" s="70" t="s">
        <v>1975</v>
      </c>
      <c r="D634" s="20" t="s">
        <v>3321</v>
      </c>
      <c r="E634" s="15" t="s">
        <v>1899</v>
      </c>
      <c r="F634" s="23">
        <v>1732500</v>
      </c>
      <c r="G634" s="23">
        <v>0</v>
      </c>
      <c r="H634" s="21">
        <f t="shared" si="36"/>
        <v>1732500</v>
      </c>
      <c r="I634" s="23">
        <v>1732500</v>
      </c>
      <c r="J634" s="23">
        <v>286693.15068493149</v>
      </c>
      <c r="K634" s="21">
        <f t="shared" si="37"/>
        <v>2019193.1506849315</v>
      </c>
      <c r="L634" s="15" t="s">
        <v>1903</v>
      </c>
      <c r="M634" s="15" t="s">
        <v>2675</v>
      </c>
      <c r="N634" s="50">
        <f t="shared" si="38"/>
        <v>6.3370072805519161E-4</v>
      </c>
      <c r="O634" s="1" t="str">
        <f>VLOOKUP(D634,[1]Sheet1!$B$6:$C$870,2,0)</f>
        <v>Oakwood-712</v>
      </c>
    </row>
    <row r="635" spans="1:15" ht="22.2" customHeight="1" x14ac:dyDescent="0.25">
      <c r="B635" s="26">
        <f t="shared" si="39"/>
        <v>631</v>
      </c>
      <c r="C635" s="70" t="s">
        <v>1976</v>
      </c>
      <c r="D635" s="20" t="s">
        <v>3322</v>
      </c>
      <c r="E635" s="15" t="s">
        <v>1899</v>
      </c>
      <c r="F635" s="23">
        <v>1732500</v>
      </c>
      <c r="G635" s="23">
        <v>0</v>
      </c>
      <c r="H635" s="21">
        <f t="shared" si="36"/>
        <v>1732500</v>
      </c>
      <c r="I635" s="23">
        <v>1732500</v>
      </c>
      <c r="J635" s="23">
        <v>286693.15068493149</v>
      </c>
      <c r="K635" s="21">
        <f t="shared" si="37"/>
        <v>2019193.1506849315</v>
      </c>
      <c r="L635" s="15" t="s">
        <v>1903</v>
      </c>
      <c r="M635" s="15" t="s">
        <v>2675</v>
      </c>
      <c r="N635" s="50">
        <f t="shared" si="38"/>
        <v>6.3370072805519161E-4</v>
      </c>
      <c r="O635" s="1" t="str">
        <f>VLOOKUP(D635,[1]Sheet1!$B$6:$C$870,2,0)</f>
        <v>Oakwood-713</v>
      </c>
    </row>
    <row r="636" spans="1:15" ht="22.2" customHeight="1" x14ac:dyDescent="0.25">
      <c r="B636" s="26">
        <f t="shared" si="39"/>
        <v>632</v>
      </c>
      <c r="C636" s="85" t="s">
        <v>1977</v>
      </c>
      <c r="D636" s="20" t="s">
        <v>3323</v>
      </c>
      <c r="E636" s="15" t="s">
        <v>1899</v>
      </c>
      <c r="F636" s="23">
        <v>1732500</v>
      </c>
      <c r="G636" s="23">
        <v>0</v>
      </c>
      <c r="H636" s="21">
        <f t="shared" si="36"/>
        <v>1732500</v>
      </c>
      <c r="I636" s="23">
        <v>1732500</v>
      </c>
      <c r="J636" s="23">
        <v>286693.15068493149</v>
      </c>
      <c r="K636" s="21">
        <f t="shared" si="37"/>
        <v>2019193.1506849315</v>
      </c>
      <c r="L636" s="15" t="s">
        <v>1903</v>
      </c>
      <c r="M636" s="15" t="s">
        <v>2675</v>
      </c>
      <c r="N636" s="50">
        <f t="shared" si="38"/>
        <v>6.3370072805519161E-4</v>
      </c>
      <c r="O636" s="1" t="str">
        <f>VLOOKUP(D636,[1]Sheet1!$B$6:$C$870,2,0)</f>
        <v>Oakwood-714</v>
      </c>
    </row>
    <row r="637" spans="1:15" ht="22.2" customHeight="1" x14ac:dyDescent="0.25">
      <c r="B637" s="26">
        <f t="shared" si="39"/>
        <v>633</v>
      </c>
      <c r="C637" s="87" t="s">
        <v>1978</v>
      </c>
      <c r="D637" s="20" t="s">
        <v>3324</v>
      </c>
      <c r="E637" s="15" t="s">
        <v>1899</v>
      </c>
      <c r="F637" s="23">
        <v>1732500</v>
      </c>
      <c r="G637" s="23">
        <v>0</v>
      </c>
      <c r="H637" s="21">
        <f t="shared" si="36"/>
        <v>1732500</v>
      </c>
      <c r="I637" s="23">
        <v>1732500</v>
      </c>
      <c r="J637" s="23">
        <v>286693.15068493149</v>
      </c>
      <c r="K637" s="21">
        <f t="shared" si="37"/>
        <v>2019193.1506849315</v>
      </c>
      <c r="L637" s="15" t="s">
        <v>1903</v>
      </c>
      <c r="M637" s="15" t="s">
        <v>2675</v>
      </c>
      <c r="N637" s="50">
        <f t="shared" si="38"/>
        <v>6.3370072805519161E-4</v>
      </c>
      <c r="O637" s="1" t="str">
        <f>VLOOKUP(D637,[1]Sheet1!$B$6:$C$870,2,0)</f>
        <v>Oakwood-903</v>
      </c>
    </row>
    <row r="638" spans="1:15" ht="22.2" customHeight="1" x14ac:dyDescent="0.25">
      <c r="B638" s="26">
        <f t="shared" si="39"/>
        <v>634</v>
      </c>
      <c r="C638" s="83" t="s">
        <v>1979</v>
      </c>
      <c r="D638" s="20" t="s">
        <v>3325</v>
      </c>
      <c r="E638" s="15" t="s">
        <v>1899</v>
      </c>
      <c r="F638" s="23">
        <v>1732500</v>
      </c>
      <c r="G638" s="23">
        <v>0</v>
      </c>
      <c r="H638" s="21">
        <f t="shared" si="36"/>
        <v>1732500</v>
      </c>
      <c r="I638" s="23">
        <v>1732500</v>
      </c>
      <c r="J638" s="23">
        <v>286693.15068493149</v>
      </c>
      <c r="K638" s="21">
        <f t="shared" si="37"/>
        <v>2019193.1506849315</v>
      </c>
      <c r="L638" s="15" t="s">
        <v>1903</v>
      </c>
      <c r="M638" s="15" t="s">
        <v>2675</v>
      </c>
      <c r="N638" s="50">
        <f t="shared" si="38"/>
        <v>6.3370072805519161E-4</v>
      </c>
      <c r="O638" s="1" t="str">
        <f>VLOOKUP(D638,[1]Sheet1!$B$6:$C$870,2,0)</f>
        <v>Oakwood-904</v>
      </c>
    </row>
    <row r="639" spans="1:15" ht="22.2" customHeight="1" x14ac:dyDescent="0.25">
      <c r="B639" s="26">
        <f t="shared" si="39"/>
        <v>635</v>
      </c>
      <c r="C639" s="70" t="s">
        <v>1980</v>
      </c>
      <c r="D639" s="20" t="s">
        <v>3326</v>
      </c>
      <c r="E639" s="15" t="s">
        <v>1899</v>
      </c>
      <c r="F639" s="23">
        <v>1732500</v>
      </c>
      <c r="G639" s="23">
        <v>0</v>
      </c>
      <c r="H639" s="21">
        <f t="shared" si="36"/>
        <v>1732500</v>
      </c>
      <c r="I639" s="23">
        <v>1732500</v>
      </c>
      <c r="J639" s="23">
        <v>286693.15068493149</v>
      </c>
      <c r="K639" s="21">
        <f t="shared" si="37"/>
        <v>2019193.1506849315</v>
      </c>
      <c r="L639" s="15" t="s">
        <v>1903</v>
      </c>
      <c r="M639" s="15" t="s">
        <v>2675</v>
      </c>
      <c r="N639" s="50">
        <f t="shared" si="38"/>
        <v>6.3370072805519161E-4</v>
      </c>
      <c r="O639" s="1" t="str">
        <f>VLOOKUP(D639,[1]Sheet1!$B$6:$C$870,2,0)</f>
        <v>Oakwood-905</v>
      </c>
    </row>
    <row r="640" spans="1:15" ht="22.2" customHeight="1" x14ac:dyDescent="0.25">
      <c r="B640" s="26">
        <f t="shared" si="39"/>
        <v>636</v>
      </c>
      <c r="C640" s="70" t="s">
        <v>1981</v>
      </c>
      <c r="D640" s="20" t="s">
        <v>3327</v>
      </c>
      <c r="E640" s="15" t="s">
        <v>1899</v>
      </c>
      <c r="F640" s="23">
        <v>1732500</v>
      </c>
      <c r="G640" s="23">
        <v>0</v>
      </c>
      <c r="H640" s="21">
        <f t="shared" si="36"/>
        <v>1732500</v>
      </c>
      <c r="I640" s="23">
        <v>1732500</v>
      </c>
      <c r="J640" s="23">
        <v>286693.15068493149</v>
      </c>
      <c r="K640" s="21">
        <f t="shared" si="37"/>
        <v>2019193.1506849315</v>
      </c>
      <c r="L640" s="15" t="s">
        <v>1903</v>
      </c>
      <c r="M640" s="15" t="s">
        <v>2675</v>
      </c>
      <c r="N640" s="50">
        <f t="shared" si="38"/>
        <v>6.3370072805519161E-4</v>
      </c>
      <c r="O640" s="1" t="str">
        <f>VLOOKUP(D640,[1]Sheet1!$B$6:$C$870,2,0)</f>
        <v>Oakwood-907</v>
      </c>
    </row>
    <row r="641" spans="2:15" ht="22.2" customHeight="1" x14ac:dyDescent="0.25">
      <c r="B641" s="26">
        <f t="shared" si="39"/>
        <v>637</v>
      </c>
      <c r="C641" s="85" t="s">
        <v>1982</v>
      </c>
      <c r="D641" s="20" t="s">
        <v>3328</v>
      </c>
      <c r="E641" s="15" t="s">
        <v>1899</v>
      </c>
      <c r="F641" s="23">
        <v>1747500</v>
      </c>
      <c r="G641" s="23">
        <v>0</v>
      </c>
      <c r="H641" s="21">
        <f t="shared" si="36"/>
        <v>1747500</v>
      </c>
      <c r="I641" s="23">
        <v>1747500</v>
      </c>
      <c r="J641" s="23">
        <v>289175.34246575343</v>
      </c>
      <c r="K641" s="21">
        <f t="shared" si="37"/>
        <v>2036675.3424657534</v>
      </c>
      <c r="L641" s="15" t="s">
        <v>1903</v>
      </c>
      <c r="M641" s="15" t="s">
        <v>2675</v>
      </c>
      <c r="N641" s="50">
        <f t="shared" si="38"/>
        <v>6.3918731444527986E-4</v>
      </c>
      <c r="O641" s="1" t="str">
        <f>VLOOKUP(D641,[1]Sheet1!$B$6:$C$870,2,0)</f>
        <v>Rosewood-1101</v>
      </c>
    </row>
    <row r="642" spans="2:15" ht="22.2" customHeight="1" x14ac:dyDescent="0.25">
      <c r="B642" s="26">
        <f t="shared" si="39"/>
        <v>638</v>
      </c>
      <c r="C642" s="87" t="s">
        <v>1983</v>
      </c>
      <c r="D642" s="20" t="s">
        <v>3329</v>
      </c>
      <c r="E642" s="15" t="s">
        <v>1899</v>
      </c>
      <c r="F642" s="23">
        <v>1747500</v>
      </c>
      <c r="G642" s="23">
        <v>0</v>
      </c>
      <c r="H642" s="21">
        <f t="shared" si="36"/>
        <v>1747500</v>
      </c>
      <c r="I642" s="23">
        <v>1747500</v>
      </c>
      <c r="J642" s="23">
        <v>289175.34246575343</v>
      </c>
      <c r="K642" s="21">
        <f t="shared" si="37"/>
        <v>2036675.3424657534</v>
      </c>
      <c r="L642" s="15" t="s">
        <v>1903</v>
      </c>
      <c r="M642" s="15" t="s">
        <v>2675</v>
      </c>
      <c r="N642" s="50">
        <f t="shared" si="38"/>
        <v>6.3918731444527986E-4</v>
      </c>
      <c r="O642" s="1" t="str">
        <f>VLOOKUP(D642,[1]Sheet1!$B$6:$C$870,2,0)</f>
        <v>Rosewood-1301</v>
      </c>
    </row>
    <row r="643" spans="2:15" ht="22.2" customHeight="1" x14ac:dyDescent="0.25">
      <c r="B643" s="26">
        <f t="shared" si="39"/>
        <v>639</v>
      </c>
      <c r="C643" s="83" t="s">
        <v>1984</v>
      </c>
      <c r="D643" s="20" t="s">
        <v>3330</v>
      </c>
      <c r="E643" s="15" t="s">
        <v>1899</v>
      </c>
      <c r="F643" s="23">
        <v>3157500</v>
      </c>
      <c r="G643" s="23">
        <v>0</v>
      </c>
      <c r="H643" s="21">
        <f t="shared" si="36"/>
        <v>3157500</v>
      </c>
      <c r="I643" s="23">
        <v>3157500</v>
      </c>
      <c r="J643" s="23">
        <v>522501.36986301368</v>
      </c>
      <c r="K643" s="21">
        <f t="shared" si="37"/>
        <v>3680001.3698630137</v>
      </c>
      <c r="L643" s="15" t="s">
        <v>1903</v>
      </c>
      <c r="M643" s="15" t="s">
        <v>2675</v>
      </c>
      <c r="N643" s="50">
        <f t="shared" si="38"/>
        <v>1.1549264351135744E-3</v>
      </c>
      <c r="O643" s="1" t="str">
        <f>VLOOKUP(D643,[1]Sheet1!$B$6:$C$870,2,0)</f>
        <v>Rosewood-1104</v>
      </c>
    </row>
    <row r="644" spans="2:15" ht="22.2" customHeight="1" x14ac:dyDescent="0.25">
      <c r="B644" s="26">
        <f t="shared" si="39"/>
        <v>640</v>
      </c>
      <c r="C644" s="70" t="s">
        <v>1985</v>
      </c>
      <c r="D644" s="20" t="s">
        <v>3331</v>
      </c>
      <c r="E644" s="15" t="s">
        <v>1899</v>
      </c>
      <c r="F644" s="23">
        <v>3157500</v>
      </c>
      <c r="G644" s="23">
        <v>0</v>
      </c>
      <c r="H644" s="21">
        <f t="shared" si="36"/>
        <v>3157500</v>
      </c>
      <c r="I644" s="23">
        <v>3157500</v>
      </c>
      <c r="J644" s="23">
        <v>522501.36986301368</v>
      </c>
      <c r="K644" s="21">
        <f t="shared" si="37"/>
        <v>3680001.3698630137</v>
      </c>
      <c r="L644" s="15" t="s">
        <v>1903</v>
      </c>
      <c r="M644" s="15" t="s">
        <v>2675</v>
      </c>
      <c r="N644" s="50">
        <f t="shared" si="38"/>
        <v>1.1549264351135744E-3</v>
      </c>
      <c r="O644" s="1" t="str">
        <f>VLOOKUP(D644,[1]Sheet1!$B$6:$C$870,2,0)</f>
        <v>Rosewood-1303</v>
      </c>
    </row>
    <row r="645" spans="2:15" ht="22.2" customHeight="1" x14ac:dyDescent="0.25">
      <c r="B645" s="26">
        <f t="shared" si="39"/>
        <v>641</v>
      </c>
      <c r="C645" s="70" t="s">
        <v>1986</v>
      </c>
      <c r="D645" s="20" t="s">
        <v>3332</v>
      </c>
      <c r="E645" s="15" t="s">
        <v>1899</v>
      </c>
      <c r="F645" s="23">
        <v>3157500</v>
      </c>
      <c r="G645" s="23">
        <v>0</v>
      </c>
      <c r="H645" s="21">
        <f t="shared" si="36"/>
        <v>3157500</v>
      </c>
      <c r="I645" s="23">
        <v>3157500</v>
      </c>
      <c r="J645" s="23">
        <v>522501.36986301368</v>
      </c>
      <c r="K645" s="21">
        <f t="shared" si="37"/>
        <v>3680001.3698630137</v>
      </c>
      <c r="L645" s="15" t="s">
        <v>1903</v>
      </c>
      <c r="M645" s="15" t="s">
        <v>2675</v>
      </c>
      <c r="N645" s="50">
        <f t="shared" si="38"/>
        <v>1.1549264351135744E-3</v>
      </c>
      <c r="O645" s="1" t="str">
        <f>VLOOKUP(D645,[1]Sheet1!$B$6:$C$870,2,0)</f>
        <v>Rosewood-1107</v>
      </c>
    </row>
    <row r="646" spans="2:15" ht="22.2" customHeight="1" x14ac:dyDescent="0.25">
      <c r="B646" s="26">
        <f t="shared" si="39"/>
        <v>642</v>
      </c>
      <c r="C646" s="85" t="s">
        <v>1987</v>
      </c>
      <c r="D646" s="20" t="s">
        <v>3333</v>
      </c>
      <c r="E646" s="15" t="s">
        <v>1899</v>
      </c>
      <c r="F646" s="23">
        <v>3157500</v>
      </c>
      <c r="G646" s="23">
        <v>0</v>
      </c>
      <c r="H646" s="21">
        <f t="shared" ref="H646:H709" si="40">F646+G646</f>
        <v>3157500</v>
      </c>
      <c r="I646" s="23">
        <v>3157500</v>
      </c>
      <c r="J646" s="23">
        <v>522501.36986301368</v>
      </c>
      <c r="K646" s="21">
        <f t="shared" ref="K646:K709" si="41">I646+J646</f>
        <v>3680001.3698630137</v>
      </c>
      <c r="L646" s="15" t="s">
        <v>1903</v>
      </c>
      <c r="M646" s="15" t="s">
        <v>2675</v>
      </c>
      <c r="N646" s="50">
        <f t="shared" ref="N646:N709" si="42">K646/$K$904</f>
        <v>1.1549264351135744E-3</v>
      </c>
      <c r="O646" s="1" t="str">
        <f>VLOOKUP(D646,[1]Sheet1!$B$6:$C$870,2,0)</f>
        <v>Rosewood-1108</v>
      </c>
    </row>
    <row r="647" spans="2:15" ht="22.2" customHeight="1" x14ac:dyDescent="0.25">
      <c r="B647" s="26">
        <f t="shared" si="39"/>
        <v>643</v>
      </c>
      <c r="C647" s="87" t="s">
        <v>1988</v>
      </c>
      <c r="D647" s="20" t="s">
        <v>3334</v>
      </c>
      <c r="E647" s="15" t="s">
        <v>1899</v>
      </c>
      <c r="F647" s="23">
        <v>4117500</v>
      </c>
      <c r="G647" s="23">
        <v>0</v>
      </c>
      <c r="H647" s="21">
        <f t="shared" si="40"/>
        <v>4117500</v>
      </c>
      <c r="I647" s="23">
        <v>4117500</v>
      </c>
      <c r="J647" s="23">
        <v>681361.64383561641</v>
      </c>
      <c r="K647" s="21">
        <f t="shared" si="41"/>
        <v>4798861.6438356163</v>
      </c>
      <c r="L647" s="15" t="s">
        <v>1903</v>
      </c>
      <c r="M647" s="15" t="s">
        <v>2675</v>
      </c>
      <c r="N647" s="50">
        <f t="shared" si="42"/>
        <v>1.5060679640792217E-3</v>
      </c>
      <c r="O647" s="1" t="str">
        <f>VLOOKUP(D647,[1]Sheet1!$B$6:$C$870,2,0)</f>
        <v>Rosewood-1105</v>
      </c>
    </row>
    <row r="648" spans="2:15" ht="22.2" customHeight="1" x14ac:dyDescent="0.25">
      <c r="B648" s="26">
        <f t="shared" ref="B648:B711" si="43">+B647+1</f>
        <v>644</v>
      </c>
      <c r="C648" s="83" t="s">
        <v>1989</v>
      </c>
      <c r="D648" s="20" t="s">
        <v>3335</v>
      </c>
      <c r="E648" s="15" t="s">
        <v>1899</v>
      </c>
      <c r="F648" s="23">
        <v>4117500</v>
      </c>
      <c r="G648" s="23">
        <v>0</v>
      </c>
      <c r="H648" s="21">
        <f t="shared" si="40"/>
        <v>4117500</v>
      </c>
      <c r="I648" s="23">
        <v>4117500</v>
      </c>
      <c r="J648" s="23">
        <v>681361.64383561641</v>
      </c>
      <c r="K648" s="21">
        <f t="shared" si="41"/>
        <v>4798861.6438356163</v>
      </c>
      <c r="L648" s="15" t="s">
        <v>1903</v>
      </c>
      <c r="M648" s="15" t="s">
        <v>2675</v>
      </c>
      <c r="N648" s="50">
        <f t="shared" si="42"/>
        <v>1.5060679640792217E-3</v>
      </c>
      <c r="O648" s="1" t="str">
        <f>VLOOKUP(D648,[1]Sheet1!$B$6:$C$870,2,0)</f>
        <v>Rosewood-1305</v>
      </c>
    </row>
    <row r="649" spans="2:15" ht="22.2" customHeight="1" x14ac:dyDescent="0.25">
      <c r="B649" s="26">
        <f t="shared" si="43"/>
        <v>645</v>
      </c>
      <c r="C649" s="70" t="s">
        <v>1990</v>
      </c>
      <c r="D649" s="20" t="s">
        <v>3336</v>
      </c>
      <c r="E649" s="15" t="s">
        <v>1900</v>
      </c>
      <c r="F649" s="23">
        <v>1732500</v>
      </c>
      <c r="G649" s="23">
        <v>0</v>
      </c>
      <c r="H649" s="21">
        <f t="shared" si="40"/>
        <v>1732500</v>
      </c>
      <c r="I649" s="23">
        <v>1732500</v>
      </c>
      <c r="J649" s="23">
        <v>286693.15068493149</v>
      </c>
      <c r="K649" s="21">
        <f t="shared" si="41"/>
        <v>2019193.1506849315</v>
      </c>
      <c r="L649" s="15" t="s">
        <v>1929</v>
      </c>
      <c r="M649" s="15">
        <v>9811551520</v>
      </c>
      <c r="N649" s="50">
        <f t="shared" si="42"/>
        <v>6.3370072805519161E-4</v>
      </c>
      <c r="O649" s="1" t="str">
        <f>VLOOKUP(D649,[1]Sheet1!$B$6:$C$870,2,0)</f>
        <v>Oakwood-804</v>
      </c>
    </row>
    <row r="650" spans="2:15" ht="22.2" customHeight="1" x14ac:dyDescent="0.25">
      <c r="B650" s="26">
        <f t="shared" si="43"/>
        <v>646</v>
      </c>
      <c r="C650" s="70" t="s">
        <v>1991</v>
      </c>
      <c r="D650" s="20" t="s">
        <v>3337</v>
      </c>
      <c r="E650" s="15" t="s">
        <v>1900</v>
      </c>
      <c r="F650" s="23">
        <v>1732500</v>
      </c>
      <c r="G650" s="23">
        <v>0</v>
      </c>
      <c r="H650" s="21">
        <f t="shared" si="40"/>
        <v>1732500</v>
      </c>
      <c r="I650" s="23">
        <v>1732500</v>
      </c>
      <c r="J650" s="23">
        <v>286693.15068493149</v>
      </c>
      <c r="K650" s="21">
        <f t="shared" si="41"/>
        <v>2019193.1506849315</v>
      </c>
      <c r="L650" s="15" t="s">
        <v>1929</v>
      </c>
      <c r="M650" s="15">
        <v>9811551520</v>
      </c>
      <c r="N650" s="50">
        <f t="shared" si="42"/>
        <v>6.3370072805519161E-4</v>
      </c>
      <c r="O650" s="1" t="str">
        <f>VLOOKUP(D650,[1]Sheet1!$B$6:$C$870,2,0)</f>
        <v>Oakwood-805</v>
      </c>
    </row>
    <row r="651" spans="2:15" ht="22.2" customHeight="1" x14ac:dyDescent="0.25">
      <c r="B651" s="26">
        <f t="shared" si="43"/>
        <v>647</v>
      </c>
      <c r="C651" s="85" t="s">
        <v>1992</v>
      </c>
      <c r="D651" s="20" t="s">
        <v>3338</v>
      </c>
      <c r="E651" s="15" t="s">
        <v>1900</v>
      </c>
      <c r="F651" s="23">
        <v>1732500</v>
      </c>
      <c r="G651" s="23">
        <v>0</v>
      </c>
      <c r="H651" s="21">
        <f t="shared" si="40"/>
        <v>1732500</v>
      </c>
      <c r="I651" s="23">
        <v>1732500</v>
      </c>
      <c r="J651" s="23">
        <v>286693.15068493149</v>
      </c>
      <c r="K651" s="21">
        <f t="shared" si="41"/>
        <v>2019193.1506849315</v>
      </c>
      <c r="L651" s="15" t="s">
        <v>1929</v>
      </c>
      <c r="M651" s="15">
        <v>9811551520</v>
      </c>
      <c r="N651" s="50">
        <f t="shared" si="42"/>
        <v>6.3370072805519161E-4</v>
      </c>
      <c r="O651" s="1" t="str">
        <f>VLOOKUP(D651,[1]Sheet1!$B$6:$C$870,2,0)</f>
        <v>Oakwood-811</v>
      </c>
    </row>
    <row r="652" spans="2:15" ht="22.2" customHeight="1" x14ac:dyDescent="0.25">
      <c r="B652" s="26">
        <f t="shared" si="43"/>
        <v>648</v>
      </c>
      <c r="C652" s="87" t="s">
        <v>1993</v>
      </c>
      <c r="D652" s="20" t="s">
        <v>3339</v>
      </c>
      <c r="E652" s="15" t="s">
        <v>1900</v>
      </c>
      <c r="F652" s="23">
        <v>1732500</v>
      </c>
      <c r="G652" s="23">
        <v>0</v>
      </c>
      <c r="H652" s="21">
        <f t="shared" si="40"/>
        <v>1732500</v>
      </c>
      <c r="I652" s="23">
        <v>1732500</v>
      </c>
      <c r="J652" s="23">
        <v>286693.15068493149</v>
      </c>
      <c r="K652" s="21">
        <f t="shared" si="41"/>
        <v>2019193.1506849315</v>
      </c>
      <c r="L652" s="15" t="s">
        <v>1929</v>
      </c>
      <c r="M652" s="15">
        <v>9811551520</v>
      </c>
      <c r="N652" s="50">
        <f t="shared" si="42"/>
        <v>6.3370072805519161E-4</v>
      </c>
      <c r="O652" s="1" t="str">
        <f>VLOOKUP(D652,[1]Sheet1!$B$6:$C$870,2,0)</f>
        <v>Oakwood-813</v>
      </c>
    </row>
    <row r="653" spans="2:15" ht="22.2" customHeight="1" x14ac:dyDescent="0.25">
      <c r="B653" s="26">
        <f t="shared" si="43"/>
        <v>649</v>
      </c>
      <c r="C653" s="83" t="s">
        <v>1994</v>
      </c>
      <c r="D653" s="20" t="s">
        <v>3340</v>
      </c>
      <c r="E653" s="15" t="s">
        <v>1900</v>
      </c>
      <c r="F653" s="23">
        <v>1732500</v>
      </c>
      <c r="G653" s="23">
        <v>0</v>
      </c>
      <c r="H653" s="21">
        <f t="shared" si="40"/>
        <v>1732500</v>
      </c>
      <c r="I653" s="23">
        <v>1732500</v>
      </c>
      <c r="J653" s="23">
        <v>286693.15068493149</v>
      </c>
      <c r="K653" s="21">
        <f t="shared" si="41"/>
        <v>2019193.1506849315</v>
      </c>
      <c r="L653" s="15" t="s">
        <v>1929</v>
      </c>
      <c r="M653" s="15">
        <v>9811551520</v>
      </c>
      <c r="N653" s="50">
        <f t="shared" si="42"/>
        <v>6.3370072805519161E-4</v>
      </c>
      <c r="O653" s="1" t="str">
        <f>VLOOKUP(D653,[1]Sheet1!$B$6:$C$870,2,0)</f>
        <v>Oakwood-814</v>
      </c>
    </row>
    <row r="654" spans="2:15" ht="22.2" customHeight="1" x14ac:dyDescent="0.25">
      <c r="B654" s="26">
        <f t="shared" si="43"/>
        <v>650</v>
      </c>
      <c r="C654" s="70" t="s">
        <v>1995</v>
      </c>
      <c r="D654" s="20" t="s">
        <v>3341</v>
      </c>
      <c r="E654" s="15" t="s">
        <v>1900</v>
      </c>
      <c r="F654" s="23">
        <v>1747500</v>
      </c>
      <c r="G654" s="23">
        <v>0</v>
      </c>
      <c r="H654" s="21">
        <f t="shared" si="40"/>
        <v>1747500</v>
      </c>
      <c r="I654" s="23">
        <v>1747500</v>
      </c>
      <c r="J654" s="23">
        <v>289175.34246575343</v>
      </c>
      <c r="K654" s="21">
        <f t="shared" si="41"/>
        <v>2036675.3424657534</v>
      </c>
      <c r="L654" s="15" t="s">
        <v>1929</v>
      </c>
      <c r="M654" s="15">
        <v>9811551520</v>
      </c>
      <c r="N654" s="50">
        <f t="shared" si="42"/>
        <v>6.3918731444527986E-4</v>
      </c>
      <c r="O654" s="1" t="e">
        <f>VLOOKUP(D654,[1]Sheet1!$B$6:$C$870,2,0)</f>
        <v>#N/A</v>
      </c>
    </row>
    <row r="655" spans="2:15" ht="22.2" customHeight="1" x14ac:dyDescent="0.25">
      <c r="B655" s="26">
        <f t="shared" si="43"/>
        <v>651</v>
      </c>
      <c r="C655" s="70" t="s">
        <v>1996</v>
      </c>
      <c r="D655" s="20" t="s">
        <v>3342</v>
      </c>
      <c r="E655" s="15" t="s">
        <v>1900</v>
      </c>
      <c r="F655" s="23">
        <v>1747500</v>
      </c>
      <c r="G655" s="23">
        <v>0</v>
      </c>
      <c r="H655" s="21">
        <f t="shared" si="40"/>
        <v>1747500</v>
      </c>
      <c r="I655" s="23">
        <v>1747500</v>
      </c>
      <c r="J655" s="23">
        <v>289175.34246575343</v>
      </c>
      <c r="K655" s="21">
        <f t="shared" si="41"/>
        <v>2036675.3424657534</v>
      </c>
      <c r="L655" s="15" t="s">
        <v>1929</v>
      </c>
      <c r="M655" s="15">
        <v>9811551520</v>
      </c>
      <c r="N655" s="50">
        <f t="shared" si="42"/>
        <v>6.3918731444527986E-4</v>
      </c>
      <c r="O655" s="1" t="e">
        <f>VLOOKUP(D655,[1]Sheet1!$B$6:$C$870,2,0)</f>
        <v>#N/A</v>
      </c>
    </row>
    <row r="656" spans="2:15" ht="22.2" customHeight="1" x14ac:dyDescent="0.25">
      <c r="B656" s="26">
        <f t="shared" si="43"/>
        <v>652</v>
      </c>
      <c r="C656" s="85" t="s">
        <v>1997</v>
      </c>
      <c r="D656" s="20" t="s">
        <v>3343</v>
      </c>
      <c r="E656" s="15" t="s">
        <v>1900</v>
      </c>
      <c r="F656" s="23">
        <v>3157500</v>
      </c>
      <c r="G656" s="23">
        <v>0</v>
      </c>
      <c r="H656" s="21">
        <f t="shared" si="40"/>
        <v>3157500</v>
      </c>
      <c r="I656" s="23">
        <v>3157500</v>
      </c>
      <c r="J656" s="23">
        <v>522501.36986301368</v>
      </c>
      <c r="K656" s="21">
        <f t="shared" si="41"/>
        <v>3680001.3698630137</v>
      </c>
      <c r="L656" s="15" t="s">
        <v>1929</v>
      </c>
      <c r="M656" s="15">
        <v>9811551520</v>
      </c>
      <c r="N656" s="50">
        <f t="shared" si="42"/>
        <v>1.1549264351135744E-3</v>
      </c>
      <c r="O656" s="1" t="e">
        <f>VLOOKUP(D656,[1]Sheet1!$B$6:$C$870,2,0)</f>
        <v>#N/A</v>
      </c>
    </row>
    <row r="657" spans="2:15" ht="22.2" customHeight="1" x14ac:dyDescent="0.25">
      <c r="B657" s="26">
        <f t="shared" si="43"/>
        <v>653</v>
      </c>
      <c r="C657" s="87" t="s">
        <v>1998</v>
      </c>
      <c r="D657" s="20" t="s">
        <v>3344</v>
      </c>
      <c r="E657" s="15" t="s">
        <v>1900</v>
      </c>
      <c r="F657" s="23">
        <v>3157500</v>
      </c>
      <c r="G657" s="23">
        <v>0</v>
      </c>
      <c r="H657" s="21">
        <f t="shared" si="40"/>
        <v>3157500</v>
      </c>
      <c r="I657" s="23">
        <v>3157500</v>
      </c>
      <c r="J657" s="23">
        <v>522501.36986301368</v>
      </c>
      <c r="K657" s="21">
        <f t="shared" si="41"/>
        <v>3680001.3698630137</v>
      </c>
      <c r="L657" s="15" t="s">
        <v>1929</v>
      </c>
      <c r="M657" s="15">
        <v>9811551520</v>
      </c>
      <c r="N657" s="50">
        <f t="shared" si="42"/>
        <v>1.1549264351135744E-3</v>
      </c>
      <c r="O657" s="1" t="e">
        <f>VLOOKUP(D657,[1]Sheet1!$B$6:$C$870,2,0)</f>
        <v>#N/A</v>
      </c>
    </row>
    <row r="658" spans="2:15" ht="22.2" customHeight="1" x14ac:dyDescent="0.25">
      <c r="B658" s="26">
        <f t="shared" si="43"/>
        <v>654</v>
      </c>
      <c r="C658" s="83" t="s">
        <v>1999</v>
      </c>
      <c r="D658" s="20" t="s">
        <v>3345</v>
      </c>
      <c r="E658" s="15" t="s">
        <v>1900</v>
      </c>
      <c r="F658" s="23">
        <v>4117500</v>
      </c>
      <c r="G658" s="23">
        <v>0</v>
      </c>
      <c r="H658" s="21">
        <f t="shared" si="40"/>
        <v>4117500</v>
      </c>
      <c r="I658" s="23">
        <v>4117500</v>
      </c>
      <c r="J658" s="23">
        <v>681361.64383561641</v>
      </c>
      <c r="K658" s="21">
        <f t="shared" si="41"/>
        <v>4798861.6438356163</v>
      </c>
      <c r="L658" s="15" t="s">
        <v>1929</v>
      </c>
      <c r="M658" s="15">
        <v>9811551520</v>
      </c>
      <c r="N658" s="50">
        <f t="shared" si="42"/>
        <v>1.5060679640792217E-3</v>
      </c>
      <c r="O658" s="1" t="e">
        <f>VLOOKUP(D658,[1]Sheet1!$B$6:$C$870,2,0)</f>
        <v>#N/A</v>
      </c>
    </row>
    <row r="659" spans="2:15" ht="22.2" customHeight="1" x14ac:dyDescent="0.25">
      <c r="B659" s="26">
        <f t="shared" si="43"/>
        <v>655</v>
      </c>
      <c r="C659" s="70" t="s">
        <v>2000</v>
      </c>
      <c r="D659" s="20" t="s">
        <v>3346</v>
      </c>
      <c r="E659" s="15" t="s">
        <v>1900</v>
      </c>
      <c r="F659" s="23">
        <v>4117500</v>
      </c>
      <c r="G659" s="23">
        <v>0</v>
      </c>
      <c r="H659" s="21">
        <f t="shared" si="40"/>
        <v>4117500</v>
      </c>
      <c r="I659" s="23">
        <v>4117500</v>
      </c>
      <c r="J659" s="23">
        <v>681361.64383561641</v>
      </c>
      <c r="K659" s="21">
        <f t="shared" si="41"/>
        <v>4798861.6438356163</v>
      </c>
      <c r="L659" s="15" t="s">
        <v>1929</v>
      </c>
      <c r="M659" s="15">
        <v>9811551520</v>
      </c>
      <c r="N659" s="50">
        <f t="shared" si="42"/>
        <v>1.5060679640792217E-3</v>
      </c>
      <c r="O659" s="1" t="str">
        <f>VLOOKUP(D659,[1]Sheet1!$B$6:$C$870,2,0)</f>
        <v>Rosewood-1005</v>
      </c>
    </row>
    <row r="660" spans="2:15" ht="22.2" customHeight="1" x14ac:dyDescent="0.25">
      <c r="B660" s="26">
        <f t="shared" si="43"/>
        <v>656</v>
      </c>
      <c r="C660" s="70" t="s">
        <v>2001</v>
      </c>
      <c r="D660" s="28" t="s">
        <v>3347</v>
      </c>
      <c r="E660" s="15" t="s">
        <v>1931</v>
      </c>
      <c r="F660" s="39">
        <v>2079000</v>
      </c>
      <c r="G660" s="23">
        <f>190000/5</f>
        <v>38000</v>
      </c>
      <c r="H660" s="21">
        <f t="shared" si="40"/>
        <v>2117000</v>
      </c>
      <c r="I660" s="39">
        <v>2079000</v>
      </c>
      <c r="J660" s="23">
        <v>490757.91780821915</v>
      </c>
      <c r="K660" s="21">
        <f t="shared" si="41"/>
        <v>2569757.9178082193</v>
      </c>
      <c r="L660" s="43" t="s">
        <v>2677</v>
      </c>
      <c r="M660" s="94"/>
      <c r="N660" s="50">
        <f t="shared" si="42"/>
        <v>8.0648919737483856E-4</v>
      </c>
      <c r="O660" s="1" t="str">
        <f>VLOOKUP(D660,[1]Sheet1!$B$6:$C$870,2,0)</f>
        <v>Beetel-1410</v>
      </c>
    </row>
    <row r="661" spans="2:15" ht="22.2" customHeight="1" x14ac:dyDescent="0.25">
      <c r="B661" s="26">
        <f t="shared" si="43"/>
        <v>657</v>
      </c>
      <c r="C661" s="85" t="s">
        <v>2002</v>
      </c>
      <c r="D661" s="28" t="s">
        <v>3348</v>
      </c>
      <c r="E661" s="15" t="s">
        <v>1931</v>
      </c>
      <c r="F661" s="39">
        <v>2079000</v>
      </c>
      <c r="G661" s="23">
        <f>190000/5</f>
        <v>38000</v>
      </c>
      <c r="H661" s="21">
        <f t="shared" si="40"/>
        <v>2117000</v>
      </c>
      <c r="I661" s="39">
        <v>2079000</v>
      </c>
      <c r="J661" s="23">
        <v>490757.91780821915</v>
      </c>
      <c r="K661" s="21">
        <f t="shared" si="41"/>
        <v>2569757.9178082193</v>
      </c>
      <c r="L661" s="43" t="s">
        <v>2677</v>
      </c>
      <c r="M661" s="94"/>
      <c r="N661" s="50">
        <f t="shared" si="42"/>
        <v>8.0648919737483856E-4</v>
      </c>
      <c r="O661" s="1" t="str">
        <f>VLOOKUP(D661,[1]Sheet1!$B$6:$C$870,2,0)</f>
        <v>Oakwood-1312</v>
      </c>
    </row>
    <row r="662" spans="2:15" ht="22.2" customHeight="1" x14ac:dyDescent="0.25">
      <c r="B662" s="26">
        <f t="shared" si="43"/>
        <v>658</v>
      </c>
      <c r="C662" s="87" t="s">
        <v>2003</v>
      </c>
      <c r="D662" s="28" t="s">
        <v>3349</v>
      </c>
      <c r="E662" s="15" t="s">
        <v>1931</v>
      </c>
      <c r="F662" s="39">
        <v>2079000</v>
      </c>
      <c r="G662" s="23">
        <f>190000/5</f>
        <v>38000</v>
      </c>
      <c r="H662" s="21">
        <f t="shared" si="40"/>
        <v>2117000</v>
      </c>
      <c r="I662" s="39">
        <v>2079000</v>
      </c>
      <c r="J662" s="23">
        <v>490757.91780821915</v>
      </c>
      <c r="K662" s="21">
        <f t="shared" si="41"/>
        <v>2569757.9178082193</v>
      </c>
      <c r="L662" s="43" t="s">
        <v>2677</v>
      </c>
      <c r="M662" s="94"/>
      <c r="N662" s="50">
        <f t="shared" si="42"/>
        <v>8.0648919737483856E-4</v>
      </c>
      <c r="O662" s="1" t="str">
        <f>VLOOKUP(D662,[1]Sheet1!$B$6:$C$870,2,0)</f>
        <v>Oakwood-1313</v>
      </c>
    </row>
    <row r="663" spans="2:15" ht="22.2" customHeight="1" x14ac:dyDescent="0.25">
      <c r="B663" s="26">
        <f t="shared" si="43"/>
        <v>659</v>
      </c>
      <c r="C663" s="83" t="s">
        <v>2004</v>
      </c>
      <c r="D663" s="28" t="s">
        <v>3350</v>
      </c>
      <c r="E663" s="15" t="s">
        <v>1931</v>
      </c>
      <c r="F663" s="39">
        <v>2079000</v>
      </c>
      <c r="G663" s="23">
        <f>190000/5</f>
        <v>38000</v>
      </c>
      <c r="H663" s="21">
        <f t="shared" si="40"/>
        <v>2117000</v>
      </c>
      <c r="I663" s="39">
        <v>2079000</v>
      </c>
      <c r="J663" s="23">
        <v>490757.91780821915</v>
      </c>
      <c r="K663" s="21">
        <f t="shared" si="41"/>
        <v>2569757.9178082193</v>
      </c>
      <c r="L663" s="43" t="s">
        <v>2677</v>
      </c>
      <c r="M663" s="94"/>
      <c r="N663" s="50">
        <f t="shared" si="42"/>
        <v>8.0648919737483856E-4</v>
      </c>
      <c r="O663" s="1" t="str">
        <f>VLOOKUP(D663,[1]Sheet1!$B$6:$C$870,2,0)</f>
        <v>Oakwood-1314</v>
      </c>
    </row>
    <row r="664" spans="2:15" ht="22.2" customHeight="1" x14ac:dyDescent="0.25">
      <c r="B664" s="26">
        <f t="shared" si="43"/>
        <v>660</v>
      </c>
      <c r="C664" s="70" t="s">
        <v>2005</v>
      </c>
      <c r="D664" s="20" t="s">
        <v>3351</v>
      </c>
      <c r="E664" s="16" t="s">
        <v>1915</v>
      </c>
      <c r="F664" s="23">
        <v>874108</v>
      </c>
      <c r="G664" s="23">
        <v>560430</v>
      </c>
      <c r="H664" s="21">
        <f t="shared" si="40"/>
        <v>1434538</v>
      </c>
      <c r="I664" s="23">
        <v>861413</v>
      </c>
      <c r="J664" s="23">
        <v>337390.69172602741</v>
      </c>
      <c r="K664" s="21">
        <f t="shared" si="41"/>
        <v>1198803.6917260275</v>
      </c>
      <c r="L664" s="15" t="s">
        <v>1918</v>
      </c>
      <c r="M664" s="15">
        <v>9911429682</v>
      </c>
      <c r="N664" s="50">
        <f t="shared" si="42"/>
        <v>3.7623085834277058E-4</v>
      </c>
      <c r="O664" s="1" t="str">
        <f>VLOOKUP(D664,[1]Sheet1!$B$6:$C$870,2,0)</f>
        <v>Greenotel-216</v>
      </c>
    </row>
    <row r="665" spans="2:15" ht="22.2" customHeight="1" x14ac:dyDescent="0.25">
      <c r="B665" s="26">
        <f t="shared" si="43"/>
        <v>661</v>
      </c>
      <c r="C665" s="70" t="s">
        <v>2006</v>
      </c>
      <c r="D665" s="20" t="s">
        <v>3352</v>
      </c>
      <c r="E665" s="15" t="s">
        <v>1927</v>
      </c>
      <c r="F665" s="23">
        <v>861413</v>
      </c>
      <c r="G665" s="23">
        <v>559918</v>
      </c>
      <c r="H665" s="21">
        <f t="shared" si="40"/>
        <v>1421331</v>
      </c>
      <c r="I665" s="23">
        <v>861413</v>
      </c>
      <c r="J665" s="23">
        <v>337390.69172602741</v>
      </c>
      <c r="K665" s="21">
        <f t="shared" si="41"/>
        <v>1198803.6917260275</v>
      </c>
      <c r="L665" s="15" t="s">
        <v>1928</v>
      </c>
      <c r="M665" s="15">
        <v>9911354343</v>
      </c>
      <c r="N665" s="50">
        <f t="shared" si="42"/>
        <v>3.7623085834277058E-4</v>
      </c>
      <c r="O665" s="1" t="str">
        <f>VLOOKUP(D665,[1]Sheet1!$B$6:$C$870,2,0)</f>
        <v>Greenotel-404</v>
      </c>
    </row>
    <row r="666" spans="2:15" ht="22.2" customHeight="1" x14ac:dyDescent="0.25">
      <c r="B666" s="26">
        <f t="shared" si="43"/>
        <v>662</v>
      </c>
      <c r="C666" s="85" t="s">
        <v>2007</v>
      </c>
      <c r="D666" s="20" t="s">
        <v>3353</v>
      </c>
      <c r="E666" s="15" t="s">
        <v>1927</v>
      </c>
      <c r="F666" s="23">
        <v>861413</v>
      </c>
      <c r="G666" s="23">
        <v>559918</v>
      </c>
      <c r="H666" s="21">
        <f t="shared" si="40"/>
        <v>1421331</v>
      </c>
      <c r="I666" s="23">
        <v>861413</v>
      </c>
      <c r="J666" s="23">
        <v>337390.69172602741</v>
      </c>
      <c r="K666" s="21">
        <f t="shared" si="41"/>
        <v>1198803.6917260275</v>
      </c>
      <c r="L666" s="15" t="s">
        <v>1928</v>
      </c>
      <c r="M666" s="15">
        <v>9911354343</v>
      </c>
      <c r="N666" s="50">
        <f t="shared" si="42"/>
        <v>3.7623085834277058E-4</v>
      </c>
      <c r="O666" s="1" t="str">
        <f>VLOOKUP(D666,[1]Sheet1!$B$6:$C$870,2,0)</f>
        <v>Greenotel-716</v>
      </c>
    </row>
    <row r="667" spans="2:15" ht="22.2" customHeight="1" x14ac:dyDescent="0.25">
      <c r="B667" s="26">
        <f t="shared" si="43"/>
        <v>663</v>
      </c>
      <c r="C667" s="87" t="s">
        <v>2008</v>
      </c>
      <c r="D667" s="20" t="s">
        <v>3354</v>
      </c>
      <c r="E667" s="15" t="s">
        <v>1942</v>
      </c>
      <c r="F667" s="23">
        <v>1934625</v>
      </c>
      <c r="G667" s="23">
        <v>0</v>
      </c>
      <c r="H667" s="21">
        <f t="shared" si="40"/>
        <v>1934625</v>
      </c>
      <c r="I667" s="23">
        <v>1934625</v>
      </c>
      <c r="J667" s="23">
        <v>377808.41095890413</v>
      </c>
      <c r="K667" s="21">
        <f t="shared" si="41"/>
        <v>2312433.4109589043</v>
      </c>
      <c r="L667" s="15" t="s">
        <v>1941</v>
      </c>
      <c r="M667" s="15">
        <v>9810027163</v>
      </c>
      <c r="N667" s="50">
        <f t="shared" si="42"/>
        <v>7.2573083739251585E-4</v>
      </c>
      <c r="O667" s="1" t="str">
        <f>VLOOKUP(D667,[1]Sheet1!$B$6:$C$870,2,0)</f>
        <v>Oakwood-1303</v>
      </c>
    </row>
    <row r="668" spans="2:15" ht="22.2" customHeight="1" x14ac:dyDescent="0.25">
      <c r="B668" s="26">
        <f t="shared" si="43"/>
        <v>664</v>
      </c>
      <c r="C668" s="83" t="s">
        <v>2009</v>
      </c>
      <c r="D668" s="20" t="s">
        <v>3355</v>
      </c>
      <c r="E668" s="15" t="s">
        <v>1942</v>
      </c>
      <c r="F668" s="23">
        <v>1934625</v>
      </c>
      <c r="G668" s="23">
        <v>0</v>
      </c>
      <c r="H668" s="21">
        <f t="shared" si="40"/>
        <v>1934625</v>
      </c>
      <c r="I668" s="23">
        <v>1934625</v>
      </c>
      <c r="J668" s="23">
        <v>377808.41095890413</v>
      </c>
      <c r="K668" s="21">
        <f t="shared" si="41"/>
        <v>2312433.4109589043</v>
      </c>
      <c r="L668" s="15" t="s">
        <v>1941</v>
      </c>
      <c r="M668" s="15">
        <v>9810027163</v>
      </c>
      <c r="N668" s="50">
        <f t="shared" si="42"/>
        <v>7.2573083739251585E-4</v>
      </c>
      <c r="O668" s="1" t="str">
        <f>VLOOKUP(D668,[1]Sheet1!$B$6:$C$870,2,0)</f>
        <v>Oakwood-1301</v>
      </c>
    </row>
    <row r="669" spans="2:15" ht="22.2" customHeight="1" x14ac:dyDescent="0.25">
      <c r="B669" s="26">
        <f t="shared" si="43"/>
        <v>665</v>
      </c>
      <c r="C669" s="70" t="s">
        <v>2010</v>
      </c>
      <c r="D669" s="20" t="s">
        <v>3356</v>
      </c>
      <c r="E669" s="15" t="s">
        <v>1942</v>
      </c>
      <c r="F669" s="23">
        <v>1934625</v>
      </c>
      <c r="G669" s="23">
        <v>0</v>
      </c>
      <c r="H669" s="21">
        <f t="shared" si="40"/>
        <v>1934625</v>
      </c>
      <c r="I669" s="23">
        <v>1934625</v>
      </c>
      <c r="J669" s="23">
        <v>377808.41095890413</v>
      </c>
      <c r="K669" s="21">
        <f t="shared" si="41"/>
        <v>2312433.4109589043</v>
      </c>
      <c r="L669" s="15" t="s">
        <v>1941</v>
      </c>
      <c r="M669" s="15">
        <v>9810027163</v>
      </c>
      <c r="N669" s="50">
        <f t="shared" si="42"/>
        <v>7.2573083739251585E-4</v>
      </c>
      <c r="O669" s="1" t="str">
        <f>VLOOKUP(D669,[1]Sheet1!$B$6:$C$870,2,0)</f>
        <v>Oakwood-1114</v>
      </c>
    </row>
    <row r="670" spans="2:15" ht="22.2" customHeight="1" x14ac:dyDescent="0.25">
      <c r="B670" s="26">
        <f t="shared" si="43"/>
        <v>666</v>
      </c>
      <c r="C670" s="70" t="s">
        <v>2011</v>
      </c>
      <c r="D670" s="20" t="s">
        <v>3357</v>
      </c>
      <c r="E670" s="15" t="s">
        <v>1942</v>
      </c>
      <c r="F670" s="23">
        <v>1934625</v>
      </c>
      <c r="G670" s="23">
        <v>0</v>
      </c>
      <c r="H670" s="21">
        <f t="shared" si="40"/>
        <v>1934625</v>
      </c>
      <c r="I670" s="23">
        <v>1934625</v>
      </c>
      <c r="J670" s="23">
        <v>377808.41095890413</v>
      </c>
      <c r="K670" s="21">
        <f t="shared" si="41"/>
        <v>2312433.4109589043</v>
      </c>
      <c r="L670" s="15" t="s">
        <v>1941</v>
      </c>
      <c r="M670" s="15">
        <v>9810027163</v>
      </c>
      <c r="N670" s="50">
        <f t="shared" si="42"/>
        <v>7.2573083739251585E-4</v>
      </c>
      <c r="O670" s="1" t="str">
        <f>VLOOKUP(D670,[1]Sheet1!$B$6:$C$870,2,0)</f>
        <v>Oakwood-1112</v>
      </c>
    </row>
    <row r="671" spans="2:15" ht="22.2" customHeight="1" x14ac:dyDescent="0.25">
      <c r="B671" s="26">
        <f t="shared" si="43"/>
        <v>667</v>
      </c>
      <c r="C671" s="85" t="s">
        <v>2012</v>
      </c>
      <c r="D671" s="20" t="s">
        <v>3358</v>
      </c>
      <c r="E671" s="15" t="s">
        <v>1942</v>
      </c>
      <c r="F671" s="23">
        <v>1934625</v>
      </c>
      <c r="G671" s="23">
        <v>0</v>
      </c>
      <c r="H671" s="21">
        <f t="shared" si="40"/>
        <v>1934625</v>
      </c>
      <c r="I671" s="23">
        <v>1934625</v>
      </c>
      <c r="J671" s="23">
        <v>377808.41095890413</v>
      </c>
      <c r="K671" s="21">
        <f t="shared" si="41"/>
        <v>2312433.4109589043</v>
      </c>
      <c r="L671" s="15" t="s">
        <v>1941</v>
      </c>
      <c r="M671" s="15">
        <v>9810027163</v>
      </c>
      <c r="N671" s="50">
        <f t="shared" si="42"/>
        <v>7.2573083739251585E-4</v>
      </c>
      <c r="O671" s="1" t="str">
        <f>VLOOKUP(D671,[1]Sheet1!$B$6:$C$870,2,0)</f>
        <v>Oakwood-1111</v>
      </c>
    </row>
    <row r="672" spans="2:15" ht="22.2" customHeight="1" x14ac:dyDescent="0.25">
      <c r="B672" s="26">
        <f t="shared" si="43"/>
        <v>668</v>
      </c>
      <c r="C672" s="87" t="s">
        <v>2013</v>
      </c>
      <c r="D672" s="20" t="s">
        <v>3359</v>
      </c>
      <c r="E672" s="15" t="s">
        <v>1942</v>
      </c>
      <c r="F672" s="23">
        <v>1934625</v>
      </c>
      <c r="G672" s="23">
        <v>0</v>
      </c>
      <c r="H672" s="21">
        <f t="shared" si="40"/>
        <v>1934625</v>
      </c>
      <c r="I672" s="23">
        <v>1934625</v>
      </c>
      <c r="J672" s="23">
        <v>377808.41095890413</v>
      </c>
      <c r="K672" s="21">
        <f t="shared" si="41"/>
        <v>2312433.4109589043</v>
      </c>
      <c r="L672" s="15" t="s">
        <v>1941</v>
      </c>
      <c r="M672" s="15">
        <v>9810027163</v>
      </c>
      <c r="N672" s="50">
        <f t="shared" si="42"/>
        <v>7.2573083739251585E-4</v>
      </c>
      <c r="O672" s="1" t="str">
        <f>VLOOKUP(D672,[1]Sheet1!$B$6:$C$870,2,0)</f>
        <v>Oakwood-1109</v>
      </c>
    </row>
    <row r="673" spans="2:15" ht="22.2" customHeight="1" x14ac:dyDescent="0.25">
      <c r="B673" s="26">
        <f t="shared" si="43"/>
        <v>669</v>
      </c>
      <c r="C673" s="83" t="s">
        <v>2014</v>
      </c>
      <c r="D673" s="20" t="s">
        <v>3360</v>
      </c>
      <c r="E673" s="15" t="s">
        <v>1942</v>
      </c>
      <c r="F673" s="23">
        <v>1934625</v>
      </c>
      <c r="G673" s="23">
        <v>0</v>
      </c>
      <c r="H673" s="21">
        <f t="shared" si="40"/>
        <v>1934625</v>
      </c>
      <c r="I673" s="23">
        <v>1934625</v>
      </c>
      <c r="J673" s="23">
        <v>377808.41095890413</v>
      </c>
      <c r="K673" s="21">
        <f t="shared" si="41"/>
        <v>2312433.4109589043</v>
      </c>
      <c r="L673" s="15" t="s">
        <v>1941</v>
      </c>
      <c r="M673" s="15">
        <v>9810027163</v>
      </c>
      <c r="N673" s="50">
        <f t="shared" si="42"/>
        <v>7.2573083739251585E-4</v>
      </c>
      <c r="O673" s="1" t="str">
        <f>VLOOKUP(D673,[1]Sheet1!$B$6:$C$870,2,0)</f>
        <v>Oakwood-1103</v>
      </c>
    </row>
    <row r="674" spans="2:15" ht="22.2" customHeight="1" x14ac:dyDescent="0.25">
      <c r="B674" s="26">
        <f t="shared" si="43"/>
        <v>670</v>
      </c>
      <c r="C674" s="70" t="s">
        <v>2015</v>
      </c>
      <c r="D674" s="20" t="s">
        <v>3361</v>
      </c>
      <c r="E674" s="15" t="s">
        <v>1942</v>
      </c>
      <c r="F674" s="23">
        <v>1934625</v>
      </c>
      <c r="G674" s="23">
        <v>0</v>
      </c>
      <c r="H674" s="21">
        <f t="shared" si="40"/>
        <v>1934625</v>
      </c>
      <c r="I674" s="23">
        <v>1934625</v>
      </c>
      <c r="J674" s="23">
        <v>377808.41095890413</v>
      </c>
      <c r="K674" s="21">
        <f t="shared" si="41"/>
        <v>2312433.4109589043</v>
      </c>
      <c r="L674" s="15" t="s">
        <v>1941</v>
      </c>
      <c r="M674" s="15">
        <v>9810027163</v>
      </c>
      <c r="N674" s="50">
        <f t="shared" si="42"/>
        <v>7.2573083739251585E-4</v>
      </c>
      <c r="O674" s="1" t="str">
        <f>VLOOKUP(D674,[1]Sheet1!$B$6:$C$870,2,0)</f>
        <v>Tulip-1306</v>
      </c>
    </row>
    <row r="675" spans="2:15" ht="22.2" customHeight="1" x14ac:dyDescent="0.25">
      <c r="B675" s="26">
        <f t="shared" si="43"/>
        <v>671</v>
      </c>
      <c r="C675" s="70" t="s">
        <v>2016</v>
      </c>
      <c r="D675" s="20" t="s">
        <v>3362</v>
      </c>
      <c r="E675" s="15" t="s">
        <v>1942</v>
      </c>
      <c r="F675" s="23">
        <v>2487375</v>
      </c>
      <c r="G675" s="23">
        <v>0</v>
      </c>
      <c r="H675" s="21">
        <f t="shared" si="40"/>
        <v>2487375</v>
      </c>
      <c r="I675" s="23">
        <v>2487375</v>
      </c>
      <c r="J675" s="23">
        <v>485753.67123287672</v>
      </c>
      <c r="K675" s="21">
        <f t="shared" si="41"/>
        <v>2973128.6712328768</v>
      </c>
      <c r="L675" s="15" t="s">
        <v>1941</v>
      </c>
      <c r="M675" s="15">
        <v>9810027163</v>
      </c>
      <c r="N675" s="50">
        <f t="shared" si="42"/>
        <v>9.3308250521894893E-4</v>
      </c>
      <c r="O675" s="1" t="str">
        <f>VLOOKUP(D675,[1]Sheet1!$B$6:$C$870,2,0)</f>
        <v>Orchid-805</v>
      </c>
    </row>
    <row r="676" spans="2:15" ht="22.2" customHeight="1" x14ac:dyDescent="0.25">
      <c r="B676" s="26">
        <f t="shared" si="43"/>
        <v>672</v>
      </c>
      <c r="C676" s="85" t="s">
        <v>2017</v>
      </c>
      <c r="D676" s="20" t="s">
        <v>3363</v>
      </c>
      <c r="E676" s="15" t="s">
        <v>1942</v>
      </c>
      <c r="F676" s="23">
        <v>2537625</v>
      </c>
      <c r="G676" s="23">
        <v>0</v>
      </c>
      <c r="H676" s="21">
        <f t="shared" si="40"/>
        <v>2537625</v>
      </c>
      <c r="I676" s="23">
        <v>2537625</v>
      </c>
      <c r="J676" s="23">
        <v>495566.87671232875</v>
      </c>
      <c r="K676" s="21">
        <f t="shared" si="41"/>
        <v>3033191.8767123288</v>
      </c>
      <c r="L676" s="15" t="s">
        <v>1941</v>
      </c>
      <c r="M676" s="15">
        <v>9810027163</v>
      </c>
      <c r="N676" s="50">
        <f t="shared" si="42"/>
        <v>9.5193265683953367E-4</v>
      </c>
      <c r="O676" s="1" t="str">
        <f>VLOOKUP(D676,[1]Sheet1!$B$6:$C$870,2,0)</f>
        <v>Orchid-1004</v>
      </c>
    </row>
    <row r="677" spans="2:15" ht="22.2" customHeight="1" x14ac:dyDescent="0.25">
      <c r="B677" s="26">
        <f t="shared" si="43"/>
        <v>673</v>
      </c>
      <c r="C677" s="87" t="s">
        <v>2018</v>
      </c>
      <c r="D677" s="20" t="s">
        <v>3364</v>
      </c>
      <c r="E677" s="15" t="s">
        <v>1942</v>
      </c>
      <c r="F677" s="23">
        <v>3048500</v>
      </c>
      <c r="G677" s="23">
        <v>0</v>
      </c>
      <c r="H677" s="21">
        <f t="shared" si="40"/>
        <v>3048500</v>
      </c>
      <c r="I677" s="23">
        <v>3048500</v>
      </c>
      <c r="J677" s="23">
        <v>595334.46575342468</v>
      </c>
      <c r="K677" s="21">
        <f t="shared" si="41"/>
        <v>3643834.4657534249</v>
      </c>
      <c r="L677" s="15" t="s">
        <v>1941</v>
      </c>
      <c r="M677" s="15">
        <v>9810027163</v>
      </c>
      <c r="N677" s="50">
        <f t="shared" si="42"/>
        <v>1.1435758649821462E-3</v>
      </c>
      <c r="O677" s="1" t="str">
        <f>VLOOKUP(D677,[1]Sheet1!$B$6:$C$870,2,0)</f>
        <v>Lotus-1402</v>
      </c>
    </row>
    <row r="678" spans="2:15" ht="22.2" customHeight="1" x14ac:dyDescent="0.25">
      <c r="B678" s="26">
        <f t="shared" si="43"/>
        <v>674</v>
      </c>
      <c r="C678" s="83" t="s">
        <v>2019</v>
      </c>
      <c r="D678" s="20" t="s">
        <v>3365</v>
      </c>
      <c r="E678" s="15" t="s">
        <v>1942</v>
      </c>
      <c r="F678" s="23">
        <v>3525875</v>
      </c>
      <c r="G678" s="23">
        <v>0</v>
      </c>
      <c r="H678" s="21">
        <f t="shared" si="40"/>
        <v>3525875</v>
      </c>
      <c r="I678" s="23">
        <v>3525875</v>
      </c>
      <c r="J678" s="23">
        <v>688559.91780821921</v>
      </c>
      <c r="K678" s="21">
        <f t="shared" si="41"/>
        <v>4214434.9178082189</v>
      </c>
      <c r="L678" s="15" t="s">
        <v>1941</v>
      </c>
      <c r="M678" s="15">
        <v>9810027163</v>
      </c>
      <c r="N678" s="50">
        <f t="shared" si="42"/>
        <v>1.3226523053777018E-3</v>
      </c>
      <c r="O678" s="1" t="str">
        <f>VLOOKUP(D678,[1]Sheet1!$B$6:$C$870,2,0)</f>
        <v>Rosewood-1308</v>
      </c>
    </row>
    <row r="679" spans="2:15" ht="22.2" customHeight="1" x14ac:dyDescent="0.25">
      <c r="B679" s="26">
        <f t="shared" si="43"/>
        <v>675</v>
      </c>
      <c r="C679" s="70" t="s">
        <v>2020</v>
      </c>
      <c r="D679" s="20" t="s">
        <v>3366</v>
      </c>
      <c r="E679" s="15" t="s">
        <v>1942</v>
      </c>
      <c r="F679" s="23">
        <v>3525875</v>
      </c>
      <c r="G679" s="23">
        <v>0</v>
      </c>
      <c r="H679" s="21">
        <f t="shared" si="40"/>
        <v>3525875</v>
      </c>
      <c r="I679" s="23">
        <v>3525875</v>
      </c>
      <c r="J679" s="23">
        <v>688559.91780821921</v>
      </c>
      <c r="K679" s="21">
        <f t="shared" si="41"/>
        <v>4214434.9178082189</v>
      </c>
      <c r="L679" s="15" t="s">
        <v>1941</v>
      </c>
      <c r="M679" s="15">
        <v>9810027163</v>
      </c>
      <c r="N679" s="50">
        <f t="shared" si="42"/>
        <v>1.3226523053777018E-3</v>
      </c>
      <c r="O679" s="1" t="str">
        <f>VLOOKUP(D679,[1]Sheet1!$B$6:$C$870,2,0)</f>
        <v>Rosewood-1307</v>
      </c>
    </row>
    <row r="680" spans="2:15" ht="22.2" customHeight="1" x14ac:dyDescent="0.25">
      <c r="B680" s="26">
        <f t="shared" si="43"/>
        <v>676</v>
      </c>
      <c r="C680" s="70" t="s">
        <v>2021</v>
      </c>
      <c r="D680" s="20" t="s">
        <v>3367</v>
      </c>
      <c r="E680" s="15" t="s">
        <v>1942</v>
      </c>
      <c r="F680" s="23">
        <v>3525875</v>
      </c>
      <c r="G680" s="23">
        <v>0</v>
      </c>
      <c r="H680" s="21">
        <f t="shared" si="40"/>
        <v>3525875</v>
      </c>
      <c r="I680" s="23">
        <v>3525875</v>
      </c>
      <c r="J680" s="23">
        <v>688559.91780821921</v>
      </c>
      <c r="K680" s="21">
        <f t="shared" si="41"/>
        <v>4214434.9178082189</v>
      </c>
      <c r="L680" s="15" t="s">
        <v>1941</v>
      </c>
      <c r="M680" s="15">
        <v>9810027163</v>
      </c>
      <c r="N680" s="50">
        <f t="shared" si="42"/>
        <v>1.3226523053777018E-3</v>
      </c>
      <c r="O680" s="1" t="str">
        <f>VLOOKUP(D680,[1]Sheet1!$B$6:$C$870,2,0)</f>
        <v>Rosewood-1207</v>
      </c>
    </row>
    <row r="681" spans="2:15" ht="22.2" customHeight="1" x14ac:dyDescent="0.25">
      <c r="B681" s="26">
        <f t="shared" si="43"/>
        <v>677</v>
      </c>
      <c r="C681" s="85" t="s">
        <v>2022</v>
      </c>
      <c r="D681" s="20" t="s">
        <v>3368</v>
      </c>
      <c r="E681" s="15" t="s">
        <v>1942</v>
      </c>
      <c r="F681" s="23">
        <v>3525875</v>
      </c>
      <c r="G681" s="23">
        <v>0</v>
      </c>
      <c r="H681" s="21">
        <f t="shared" si="40"/>
        <v>3525875</v>
      </c>
      <c r="I681" s="23">
        <v>3525875</v>
      </c>
      <c r="J681" s="23">
        <v>688559.91780821921</v>
      </c>
      <c r="K681" s="21">
        <f t="shared" si="41"/>
        <v>4214434.9178082189</v>
      </c>
      <c r="L681" s="15" t="s">
        <v>1941</v>
      </c>
      <c r="M681" s="15">
        <v>9810027163</v>
      </c>
      <c r="N681" s="50">
        <f t="shared" si="42"/>
        <v>1.3226523053777018E-3</v>
      </c>
      <c r="O681" s="1" t="str">
        <f>VLOOKUP(D681,[1]Sheet1!$B$6:$C$870,2,0)</f>
        <v>Rosewood-1204</v>
      </c>
    </row>
    <row r="682" spans="2:15" ht="22.2" customHeight="1" x14ac:dyDescent="0.25">
      <c r="B682" s="26">
        <f t="shared" si="43"/>
        <v>678</v>
      </c>
      <c r="C682" s="87" t="s">
        <v>2023</v>
      </c>
      <c r="D682" s="20" t="s">
        <v>3369</v>
      </c>
      <c r="E682" s="15" t="s">
        <v>1942</v>
      </c>
      <c r="F682" s="23">
        <v>1934625</v>
      </c>
      <c r="G682" s="23">
        <v>0</v>
      </c>
      <c r="H682" s="21">
        <f t="shared" si="40"/>
        <v>1934625</v>
      </c>
      <c r="I682" s="23">
        <v>1934625</v>
      </c>
      <c r="J682" s="23">
        <v>377808.41095890413</v>
      </c>
      <c r="K682" s="21">
        <f t="shared" si="41"/>
        <v>2312433.4109589043</v>
      </c>
      <c r="L682" s="15" t="s">
        <v>1941</v>
      </c>
      <c r="M682" s="15">
        <v>9810027163</v>
      </c>
      <c r="N682" s="50">
        <f t="shared" si="42"/>
        <v>7.2573083739251585E-4</v>
      </c>
      <c r="O682" s="1" t="str">
        <f>VLOOKUP(D682,[1]Sheet1!$B$6:$C$870,2,0)</f>
        <v>Oakwood-1004</v>
      </c>
    </row>
    <row r="683" spans="2:15" ht="22.2" customHeight="1" x14ac:dyDescent="0.25">
      <c r="B683" s="26">
        <f t="shared" si="43"/>
        <v>679</v>
      </c>
      <c r="C683" s="83" t="s">
        <v>2024</v>
      </c>
      <c r="D683" s="20" t="s">
        <v>3370</v>
      </c>
      <c r="E683" s="15" t="s">
        <v>1942</v>
      </c>
      <c r="F683" s="23">
        <v>1934625</v>
      </c>
      <c r="G683" s="23">
        <v>0</v>
      </c>
      <c r="H683" s="21">
        <f t="shared" si="40"/>
        <v>1934625</v>
      </c>
      <c r="I683" s="23">
        <v>1934625</v>
      </c>
      <c r="J683" s="23">
        <v>377808.41095890413</v>
      </c>
      <c r="K683" s="21">
        <f t="shared" si="41"/>
        <v>2312433.4109589043</v>
      </c>
      <c r="L683" s="15" t="s">
        <v>1941</v>
      </c>
      <c r="M683" s="15">
        <v>9810027163</v>
      </c>
      <c r="N683" s="50">
        <f t="shared" si="42"/>
        <v>7.2573083739251585E-4</v>
      </c>
      <c r="O683" s="1" t="str">
        <f>VLOOKUP(D683,[1]Sheet1!$B$6:$C$870,2,0)</f>
        <v>Oakwood-1003</v>
      </c>
    </row>
    <row r="684" spans="2:15" ht="22.2" customHeight="1" x14ac:dyDescent="0.25">
      <c r="B684" s="26">
        <f t="shared" si="43"/>
        <v>680</v>
      </c>
      <c r="C684" s="70" t="s">
        <v>2025</v>
      </c>
      <c r="D684" s="20" t="s">
        <v>3371</v>
      </c>
      <c r="E684" s="15" t="s">
        <v>1942</v>
      </c>
      <c r="F684" s="23">
        <v>1934625</v>
      </c>
      <c r="G684" s="23">
        <v>0</v>
      </c>
      <c r="H684" s="21">
        <f t="shared" si="40"/>
        <v>1934625</v>
      </c>
      <c r="I684" s="23">
        <v>1934625</v>
      </c>
      <c r="J684" s="23">
        <v>377808.41095890413</v>
      </c>
      <c r="K684" s="21">
        <f t="shared" si="41"/>
        <v>2312433.4109589043</v>
      </c>
      <c r="L684" s="15" t="s">
        <v>1941</v>
      </c>
      <c r="M684" s="15">
        <v>9810027163</v>
      </c>
      <c r="N684" s="50">
        <f t="shared" si="42"/>
        <v>7.2573083739251585E-4</v>
      </c>
      <c r="O684" s="1" t="str">
        <f>VLOOKUP(D684,[1]Sheet1!$B$6:$C$870,2,0)</f>
        <v>Oakwood-1001</v>
      </c>
    </row>
    <row r="685" spans="2:15" ht="22.2" customHeight="1" x14ac:dyDescent="0.25">
      <c r="B685" s="26">
        <f t="shared" si="43"/>
        <v>681</v>
      </c>
      <c r="C685" s="70" t="s">
        <v>2026</v>
      </c>
      <c r="D685" s="20" t="s">
        <v>3372</v>
      </c>
      <c r="E685" s="15" t="s">
        <v>1942</v>
      </c>
      <c r="F685" s="23">
        <v>1934625</v>
      </c>
      <c r="G685" s="23">
        <v>0</v>
      </c>
      <c r="H685" s="21">
        <f t="shared" si="40"/>
        <v>1934625</v>
      </c>
      <c r="I685" s="23">
        <v>1934625</v>
      </c>
      <c r="J685" s="23">
        <v>377808.41095890413</v>
      </c>
      <c r="K685" s="21">
        <f t="shared" si="41"/>
        <v>2312433.4109589043</v>
      </c>
      <c r="L685" s="15" t="s">
        <v>1941</v>
      </c>
      <c r="M685" s="15">
        <v>9810027163</v>
      </c>
      <c r="N685" s="50">
        <f t="shared" si="42"/>
        <v>7.2573083739251585E-4</v>
      </c>
      <c r="O685" s="1" t="str">
        <f>VLOOKUP(D685,[1]Sheet1!$B$6:$C$870,2,0)</f>
        <v>Oakwood-914</v>
      </c>
    </row>
    <row r="686" spans="2:15" ht="22.2" customHeight="1" x14ac:dyDescent="0.25">
      <c r="B686" s="26">
        <f t="shared" si="43"/>
        <v>682</v>
      </c>
      <c r="C686" s="85" t="s">
        <v>2027</v>
      </c>
      <c r="D686" s="20" t="s">
        <v>3373</v>
      </c>
      <c r="E686" s="15" t="s">
        <v>1942</v>
      </c>
      <c r="F686" s="23">
        <v>1934625</v>
      </c>
      <c r="G686" s="23">
        <v>0</v>
      </c>
      <c r="H686" s="21">
        <f t="shared" si="40"/>
        <v>1934625</v>
      </c>
      <c r="I686" s="23">
        <v>1934625</v>
      </c>
      <c r="J686" s="23">
        <v>377808.41095890413</v>
      </c>
      <c r="K686" s="21">
        <f t="shared" si="41"/>
        <v>2312433.4109589043</v>
      </c>
      <c r="L686" s="15" t="s">
        <v>1941</v>
      </c>
      <c r="M686" s="15">
        <v>9810027163</v>
      </c>
      <c r="N686" s="50">
        <f t="shared" si="42"/>
        <v>7.2573083739251585E-4</v>
      </c>
      <c r="O686" s="1" t="str">
        <f>VLOOKUP(D686,[1]Sheet1!$B$6:$C$870,2,0)</f>
        <v>Oakwood-913</v>
      </c>
    </row>
    <row r="687" spans="2:15" ht="22.2" customHeight="1" x14ac:dyDescent="0.25">
      <c r="B687" s="26">
        <f t="shared" si="43"/>
        <v>683</v>
      </c>
      <c r="C687" s="87" t="s">
        <v>2028</v>
      </c>
      <c r="D687" s="20" t="s">
        <v>3374</v>
      </c>
      <c r="E687" s="15" t="s">
        <v>1942</v>
      </c>
      <c r="F687" s="23">
        <v>1934625</v>
      </c>
      <c r="G687" s="23">
        <v>0</v>
      </c>
      <c r="H687" s="21">
        <f t="shared" si="40"/>
        <v>1934625</v>
      </c>
      <c r="I687" s="23">
        <v>1934625</v>
      </c>
      <c r="J687" s="23">
        <v>377808.41095890413</v>
      </c>
      <c r="K687" s="21">
        <f t="shared" si="41"/>
        <v>2312433.4109589043</v>
      </c>
      <c r="L687" s="15" t="s">
        <v>1941</v>
      </c>
      <c r="M687" s="15">
        <v>9810027163</v>
      </c>
      <c r="N687" s="50">
        <f t="shared" si="42"/>
        <v>7.2573083739251585E-4</v>
      </c>
      <c r="O687" s="1" t="str">
        <f>VLOOKUP(D687,[1]Sheet1!$B$6:$C$870,2,0)</f>
        <v>Oakwood-912</v>
      </c>
    </row>
    <row r="688" spans="2:15" ht="22.2" customHeight="1" x14ac:dyDescent="0.25">
      <c r="B688" s="26">
        <f t="shared" si="43"/>
        <v>684</v>
      </c>
      <c r="C688" s="83" t="s">
        <v>2029</v>
      </c>
      <c r="D688" s="20" t="s">
        <v>3375</v>
      </c>
      <c r="E688" s="15" t="s">
        <v>1942</v>
      </c>
      <c r="F688" s="23">
        <v>1934625</v>
      </c>
      <c r="G688" s="23">
        <v>0</v>
      </c>
      <c r="H688" s="21">
        <f t="shared" si="40"/>
        <v>1934625</v>
      </c>
      <c r="I688" s="23">
        <v>1934625</v>
      </c>
      <c r="J688" s="23">
        <v>377808.41095890413</v>
      </c>
      <c r="K688" s="21">
        <f t="shared" si="41"/>
        <v>2312433.4109589043</v>
      </c>
      <c r="L688" s="15" t="s">
        <v>1941</v>
      </c>
      <c r="M688" s="15">
        <v>9810027163</v>
      </c>
      <c r="N688" s="50">
        <f t="shared" si="42"/>
        <v>7.2573083739251585E-4</v>
      </c>
      <c r="O688" s="1" t="str">
        <f>VLOOKUP(D688,[1]Sheet1!$B$6:$C$870,2,0)</f>
        <v>Oakwood-911</v>
      </c>
    </row>
    <row r="689" spans="2:15" ht="22.2" customHeight="1" x14ac:dyDescent="0.25">
      <c r="B689" s="26">
        <f t="shared" si="43"/>
        <v>685</v>
      </c>
      <c r="C689" s="70" t="s">
        <v>2030</v>
      </c>
      <c r="D689" s="20" t="s">
        <v>3376</v>
      </c>
      <c r="E689" s="15" t="s">
        <v>1942</v>
      </c>
      <c r="F689" s="23">
        <v>1934625</v>
      </c>
      <c r="G689" s="23">
        <v>0</v>
      </c>
      <c r="H689" s="21">
        <f t="shared" si="40"/>
        <v>1934625</v>
      </c>
      <c r="I689" s="23">
        <v>1934625</v>
      </c>
      <c r="J689" s="23">
        <v>377808.41095890413</v>
      </c>
      <c r="K689" s="21">
        <f t="shared" si="41"/>
        <v>2312433.4109589043</v>
      </c>
      <c r="L689" s="15" t="s">
        <v>1941</v>
      </c>
      <c r="M689" s="15">
        <v>9810027163</v>
      </c>
      <c r="N689" s="50">
        <f t="shared" si="42"/>
        <v>7.2573083739251585E-4</v>
      </c>
      <c r="O689" s="1" t="str">
        <f>VLOOKUP(D689,[1]Sheet1!$B$6:$C$870,2,0)</f>
        <v>Oakwood-909</v>
      </c>
    </row>
    <row r="690" spans="2:15" ht="22.2" customHeight="1" x14ac:dyDescent="0.25">
      <c r="B690" s="26">
        <f t="shared" si="43"/>
        <v>686</v>
      </c>
      <c r="C690" s="70" t="s">
        <v>2031</v>
      </c>
      <c r="D690" s="20" t="s">
        <v>3377</v>
      </c>
      <c r="E690" s="15" t="s">
        <v>1942</v>
      </c>
      <c r="F690" s="23">
        <v>3525875</v>
      </c>
      <c r="G690" s="23">
        <v>0</v>
      </c>
      <c r="H690" s="21">
        <f t="shared" si="40"/>
        <v>3525875</v>
      </c>
      <c r="I690" s="23">
        <v>3525875</v>
      </c>
      <c r="J690" s="23">
        <v>688559.91780821921</v>
      </c>
      <c r="K690" s="21">
        <f t="shared" si="41"/>
        <v>4214434.9178082189</v>
      </c>
      <c r="L690" s="15" t="s">
        <v>1941</v>
      </c>
      <c r="M690" s="15">
        <v>9810027163</v>
      </c>
      <c r="N690" s="50">
        <f t="shared" si="42"/>
        <v>1.3226523053777018E-3</v>
      </c>
      <c r="O690" s="1" t="str">
        <f>VLOOKUP(D690,[1]Sheet1!$B$6:$C$870,2,0)</f>
        <v>Rosewood-1304</v>
      </c>
    </row>
    <row r="691" spans="2:15" ht="22.2" customHeight="1" x14ac:dyDescent="0.25">
      <c r="B691" s="26">
        <f t="shared" si="43"/>
        <v>687</v>
      </c>
      <c r="C691" s="85" t="s">
        <v>2032</v>
      </c>
      <c r="D691" s="20" t="s">
        <v>3378</v>
      </c>
      <c r="E691" s="15" t="s">
        <v>1942</v>
      </c>
      <c r="F691" s="23">
        <v>1934625</v>
      </c>
      <c r="G691" s="23">
        <v>0</v>
      </c>
      <c r="H691" s="21">
        <f t="shared" si="40"/>
        <v>1934625</v>
      </c>
      <c r="I691" s="23">
        <v>1934625</v>
      </c>
      <c r="J691" s="23">
        <v>377808.41095890413</v>
      </c>
      <c r="K691" s="21">
        <f t="shared" si="41"/>
        <v>2312433.4109589043</v>
      </c>
      <c r="L691" s="15" t="s">
        <v>1941</v>
      </c>
      <c r="M691" s="15">
        <v>9810027163</v>
      </c>
      <c r="N691" s="50">
        <f t="shared" si="42"/>
        <v>7.2573083739251585E-4</v>
      </c>
      <c r="O691" s="1" t="str">
        <f>VLOOKUP(D691,[1]Sheet1!$B$6:$C$870,2,0)</f>
        <v>Oakwood-810</v>
      </c>
    </row>
    <row r="692" spans="2:15" ht="22.2" customHeight="1" x14ac:dyDescent="0.25">
      <c r="B692" s="26">
        <f t="shared" si="43"/>
        <v>688</v>
      </c>
      <c r="C692" s="87" t="s">
        <v>2033</v>
      </c>
      <c r="D692" s="20" t="s">
        <v>3379</v>
      </c>
      <c r="E692" s="15" t="s">
        <v>1942</v>
      </c>
      <c r="F692" s="23">
        <v>1934625</v>
      </c>
      <c r="G692" s="23">
        <v>0</v>
      </c>
      <c r="H692" s="21">
        <f t="shared" si="40"/>
        <v>1934625</v>
      </c>
      <c r="I692" s="23">
        <v>1934625</v>
      </c>
      <c r="J692" s="23">
        <v>377808.41095890413</v>
      </c>
      <c r="K692" s="21">
        <f t="shared" si="41"/>
        <v>2312433.4109589043</v>
      </c>
      <c r="L692" s="15" t="s">
        <v>1941</v>
      </c>
      <c r="M692" s="15">
        <v>9810027163</v>
      </c>
      <c r="N692" s="50">
        <f t="shared" si="42"/>
        <v>7.2573083739251585E-4</v>
      </c>
      <c r="O692" s="1" t="str">
        <f>VLOOKUP(D692,[1]Sheet1!$B$6:$C$870,2,0)</f>
        <v>Oakwood-806</v>
      </c>
    </row>
    <row r="693" spans="2:15" ht="22.2" customHeight="1" x14ac:dyDescent="0.25">
      <c r="B693" s="26">
        <f t="shared" si="43"/>
        <v>689</v>
      </c>
      <c r="C693" s="83" t="s">
        <v>2034</v>
      </c>
      <c r="D693" s="20" t="s">
        <v>3380</v>
      </c>
      <c r="E693" s="15" t="s">
        <v>1942</v>
      </c>
      <c r="F693" s="23">
        <v>1934625</v>
      </c>
      <c r="G693" s="23">
        <v>0</v>
      </c>
      <c r="H693" s="21">
        <f t="shared" si="40"/>
        <v>1934625</v>
      </c>
      <c r="I693" s="23">
        <v>1934625</v>
      </c>
      <c r="J693" s="23">
        <v>377808.41095890413</v>
      </c>
      <c r="K693" s="21">
        <f t="shared" si="41"/>
        <v>2312433.4109589043</v>
      </c>
      <c r="L693" s="15" t="s">
        <v>1941</v>
      </c>
      <c r="M693" s="15">
        <v>9810027163</v>
      </c>
      <c r="N693" s="50">
        <f t="shared" si="42"/>
        <v>7.2573083739251585E-4</v>
      </c>
      <c r="O693" s="1" t="str">
        <f>VLOOKUP(D693,[1]Sheet1!$B$6:$C$870,2,0)</f>
        <v>Oakwood-701</v>
      </c>
    </row>
    <row r="694" spans="2:15" ht="22.2" customHeight="1" x14ac:dyDescent="0.25">
      <c r="B694" s="26">
        <f t="shared" si="43"/>
        <v>690</v>
      </c>
      <c r="C694" s="70" t="s">
        <v>2035</v>
      </c>
      <c r="D694" s="20" t="s">
        <v>3381</v>
      </c>
      <c r="E694" s="15" t="s">
        <v>1942</v>
      </c>
      <c r="F694" s="23">
        <v>1934625</v>
      </c>
      <c r="G694" s="23">
        <v>0</v>
      </c>
      <c r="H694" s="21">
        <f t="shared" si="40"/>
        <v>1934625</v>
      </c>
      <c r="I694" s="23">
        <v>1934625</v>
      </c>
      <c r="J694" s="23">
        <v>377808.41095890413</v>
      </c>
      <c r="K694" s="21">
        <f t="shared" si="41"/>
        <v>2312433.4109589043</v>
      </c>
      <c r="L694" s="15" t="s">
        <v>1941</v>
      </c>
      <c r="M694" s="15">
        <v>9810027163</v>
      </c>
      <c r="N694" s="50">
        <f t="shared" si="42"/>
        <v>7.2573083739251585E-4</v>
      </c>
      <c r="O694" s="1" t="str">
        <f>VLOOKUP(D694,[1]Sheet1!$B$6:$C$870,2,0)</f>
        <v>Oakwood-1005</v>
      </c>
    </row>
    <row r="695" spans="2:15" ht="22.2" customHeight="1" x14ac:dyDescent="0.25">
      <c r="B695" s="26">
        <f t="shared" si="43"/>
        <v>691</v>
      </c>
      <c r="C695" s="70" t="s">
        <v>2036</v>
      </c>
      <c r="D695" s="20" t="s">
        <v>3382</v>
      </c>
      <c r="E695" s="15" t="s">
        <v>1942</v>
      </c>
      <c r="F695" s="23">
        <v>1934625</v>
      </c>
      <c r="G695" s="23">
        <v>0</v>
      </c>
      <c r="H695" s="21">
        <f t="shared" si="40"/>
        <v>1934625</v>
      </c>
      <c r="I695" s="23">
        <v>1934625</v>
      </c>
      <c r="J695" s="23">
        <v>377808.41095890413</v>
      </c>
      <c r="K695" s="21">
        <f t="shared" si="41"/>
        <v>2312433.4109589043</v>
      </c>
      <c r="L695" s="15" t="s">
        <v>1941</v>
      </c>
      <c r="M695" s="15">
        <v>9810027163</v>
      </c>
      <c r="N695" s="50">
        <f t="shared" si="42"/>
        <v>7.2573083739251585E-4</v>
      </c>
      <c r="O695" s="1" t="str">
        <f>VLOOKUP(D695,[1]Sheet1!$B$6:$C$870,2,0)</f>
        <v>Oakwood-1113</v>
      </c>
    </row>
    <row r="696" spans="2:15" ht="22.2" customHeight="1" x14ac:dyDescent="0.25">
      <c r="B696" s="26">
        <f t="shared" si="43"/>
        <v>692</v>
      </c>
      <c r="C696" s="85" t="s">
        <v>2037</v>
      </c>
      <c r="D696" s="20" t="s">
        <v>3383</v>
      </c>
      <c r="E696" s="15" t="s">
        <v>1942</v>
      </c>
      <c r="F696" s="23">
        <v>2537625</v>
      </c>
      <c r="G696" s="23">
        <v>0</v>
      </c>
      <c r="H696" s="21">
        <f t="shared" si="40"/>
        <v>2537625</v>
      </c>
      <c r="I696" s="23">
        <v>2537625</v>
      </c>
      <c r="J696" s="23">
        <v>495566.87671232875</v>
      </c>
      <c r="K696" s="21">
        <f t="shared" si="41"/>
        <v>3033191.8767123288</v>
      </c>
      <c r="L696" s="15" t="s">
        <v>1941</v>
      </c>
      <c r="M696" s="15">
        <v>9810027163</v>
      </c>
      <c r="N696" s="50">
        <f t="shared" si="42"/>
        <v>9.5193265683953367E-4</v>
      </c>
      <c r="O696" s="1" t="str">
        <f>VLOOKUP(D696,[1]Sheet1!$B$6:$C$870,2,0)</f>
        <v>Orchid-1007</v>
      </c>
    </row>
    <row r="697" spans="2:15" ht="22.2" customHeight="1" x14ac:dyDescent="0.25">
      <c r="B697" s="26">
        <f t="shared" si="43"/>
        <v>693</v>
      </c>
      <c r="C697" s="87" t="s">
        <v>2038</v>
      </c>
      <c r="D697" s="20" t="s">
        <v>3384</v>
      </c>
      <c r="E697" s="15" t="s">
        <v>1942</v>
      </c>
      <c r="F697" s="23">
        <v>1934625</v>
      </c>
      <c r="G697" s="23">
        <v>0</v>
      </c>
      <c r="H697" s="21">
        <f t="shared" si="40"/>
        <v>1934625</v>
      </c>
      <c r="I697" s="23">
        <v>1934625</v>
      </c>
      <c r="J697" s="23">
        <v>492295.80821917806</v>
      </c>
      <c r="K697" s="21">
        <f t="shared" si="41"/>
        <v>2426920.8082191781</v>
      </c>
      <c r="L697" s="15" t="s">
        <v>1941</v>
      </c>
      <c r="M697" s="15">
        <v>9810027163</v>
      </c>
      <c r="N697" s="50">
        <f t="shared" si="42"/>
        <v>7.6166140053471418E-4</v>
      </c>
      <c r="O697" s="1" t="str">
        <f>VLOOKUP(D697,[1]Sheet1!$B$6:$C$870,2,0)</f>
        <v>Greenotel-1015</v>
      </c>
    </row>
    <row r="698" spans="2:15" ht="22.2" customHeight="1" x14ac:dyDescent="0.25">
      <c r="B698" s="26">
        <f t="shared" si="43"/>
        <v>694</v>
      </c>
      <c r="C698" s="70" t="s">
        <v>2039</v>
      </c>
      <c r="D698" s="20" t="s">
        <v>3385</v>
      </c>
      <c r="E698" s="15" t="s">
        <v>1942</v>
      </c>
      <c r="F698" s="23">
        <v>1934625</v>
      </c>
      <c r="G698" s="23">
        <v>0</v>
      </c>
      <c r="H698" s="21">
        <f t="shared" si="40"/>
        <v>1934625</v>
      </c>
      <c r="I698" s="23">
        <v>1934625</v>
      </c>
      <c r="J698" s="23">
        <v>492295.80821917806</v>
      </c>
      <c r="K698" s="21">
        <f t="shared" si="41"/>
        <v>2426920.8082191781</v>
      </c>
      <c r="L698" s="15" t="s">
        <v>1941</v>
      </c>
      <c r="M698" s="15">
        <v>9810027163</v>
      </c>
      <c r="N698" s="50">
        <f t="shared" si="42"/>
        <v>7.6166140053471418E-4</v>
      </c>
      <c r="O698" s="1" t="str">
        <f>VLOOKUP(D698,[1]Sheet1!$B$6:$C$870,2,0)</f>
        <v>Greenotel-915</v>
      </c>
    </row>
    <row r="699" spans="2:15" ht="22.2" customHeight="1" x14ac:dyDescent="0.25">
      <c r="B699" s="26">
        <f t="shared" si="43"/>
        <v>695</v>
      </c>
      <c r="C699" s="70" t="s">
        <v>2040</v>
      </c>
      <c r="D699" s="20" t="s">
        <v>3386</v>
      </c>
      <c r="E699" s="15" t="s">
        <v>1942</v>
      </c>
      <c r="F699" s="23">
        <v>1934625</v>
      </c>
      <c r="G699" s="23">
        <v>0</v>
      </c>
      <c r="H699" s="21">
        <f t="shared" si="40"/>
        <v>1934625</v>
      </c>
      <c r="I699" s="23">
        <v>1934625</v>
      </c>
      <c r="J699" s="23">
        <v>492295.80821917806</v>
      </c>
      <c r="K699" s="21">
        <f t="shared" si="41"/>
        <v>2426920.8082191781</v>
      </c>
      <c r="L699" s="15" t="s">
        <v>1941</v>
      </c>
      <c r="M699" s="15">
        <v>9810027163</v>
      </c>
      <c r="N699" s="50">
        <f t="shared" si="42"/>
        <v>7.6166140053471418E-4</v>
      </c>
      <c r="O699" s="1" t="str">
        <f>VLOOKUP(D699,[1]Sheet1!$B$6:$C$870,2,0)</f>
        <v>Greenotel-815</v>
      </c>
    </row>
    <row r="700" spans="2:15" ht="22.2" customHeight="1" x14ac:dyDescent="0.25">
      <c r="B700" s="26">
        <f t="shared" si="43"/>
        <v>696</v>
      </c>
      <c r="C700" s="70" t="s">
        <v>2041</v>
      </c>
      <c r="D700" s="20" t="s">
        <v>3387</v>
      </c>
      <c r="E700" s="15" t="s">
        <v>1942</v>
      </c>
      <c r="F700" s="21">
        <v>1934625</v>
      </c>
      <c r="G700" s="23">
        <v>0</v>
      </c>
      <c r="H700" s="21">
        <f t="shared" si="40"/>
        <v>1934625</v>
      </c>
      <c r="I700" s="21">
        <v>1934625</v>
      </c>
      <c r="J700" s="23">
        <v>377808.41095890413</v>
      </c>
      <c r="K700" s="21">
        <f t="shared" si="41"/>
        <v>2312433.4109589043</v>
      </c>
      <c r="L700" s="15" t="s">
        <v>1941</v>
      </c>
      <c r="M700" s="15">
        <v>9810027163</v>
      </c>
      <c r="N700" s="50">
        <f t="shared" si="42"/>
        <v>7.2573083739251585E-4</v>
      </c>
      <c r="O700" s="1" t="str">
        <f>VLOOKUP(D700,[1]Sheet1!$B$6:$C$870,2,0)</f>
        <v>Oakwood-1304</v>
      </c>
    </row>
    <row r="701" spans="2:15" ht="22.2" customHeight="1" x14ac:dyDescent="0.25">
      <c r="B701" s="26">
        <f t="shared" si="43"/>
        <v>697</v>
      </c>
      <c r="C701" s="85" t="s">
        <v>2044</v>
      </c>
      <c r="D701" s="20" t="s">
        <v>3388</v>
      </c>
      <c r="E701" s="15" t="s">
        <v>1942</v>
      </c>
      <c r="F701" s="23">
        <v>1934625</v>
      </c>
      <c r="G701" s="23">
        <v>0</v>
      </c>
      <c r="H701" s="21">
        <f t="shared" si="40"/>
        <v>1934625</v>
      </c>
      <c r="I701" s="23">
        <v>1934625</v>
      </c>
      <c r="J701" s="23">
        <v>377808.41095890413</v>
      </c>
      <c r="K701" s="21">
        <f t="shared" si="41"/>
        <v>2312433.4109589043</v>
      </c>
      <c r="L701" s="15" t="s">
        <v>1941</v>
      </c>
      <c r="M701" s="15">
        <v>9810027163</v>
      </c>
      <c r="N701" s="50">
        <f t="shared" si="42"/>
        <v>7.2573083739251585E-4</v>
      </c>
      <c r="O701" s="1" t="str">
        <f>VLOOKUP(D701,[1]Sheet1!$B$6:$C$870,2,0)</f>
        <v>Oakwood-1105</v>
      </c>
    </row>
    <row r="702" spans="2:15" ht="22.2" customHeight="1" x14ac:dyDescent="0.25">
      <c r="B702" s="26">
        <f t="shared" si="43"/>
        <v>698</v>
      </c>
      <c r="C702" s="87" t="s">
        <v>2045</v>
      </c>
      <c r="D702" s="20" t="s">
        <v>3389</v>
      </c>
      <c r="E702" s="15" t="s">
        <v>1942</v>
      </c>
      <c r="F702" s="23">
        <v>1934625</v>
      </c>
      <c r="G702" s="23">
        <v>0</v>
      </c>
      <c r="H702" s="21">
        <f t="shared" si="40"/>
        <v>1934625</v>
      </c>
      <c r="I702" s="23">
        <v>1934625</v>
      </c>
      <c r="J702" s="23">
        <v>377808.41095890413</v>
      </c>
      <c r="K702" s="21">
        <f t="shared" si="41"/>
        <v>2312433.4109589043</v>
      </c>
      <c r="L702" s="15" t="s">
        <v>1941</v>
      </c>
      <c r="M702" s="15">
        <v>9810027163</v>
      </c>
      <c r="N702" s="50">
        <f t="shared" si="42"/>
        <v>7.2573083739251585E-4</v>
      </c>
      <c r="O702" s="1" t="str">
        <f>VLOOKUP(D702,[1]Sheet1!$B$6:$C$870,2,0)</f>
        <v>Oakwood-1104</v>
      </c>
    </row>
    <row r="703" spans="2:15" ht="22.2" customHeight="1" x14ac:dyDescent="0.25">
      <c r="B703" s="26">
        <f t="shared" si="43"/>
        <v>699</v>
      </c>
      <c r="C703" s="70" t="s">
        <v>2046</v>
      </c>
      <c r="D703" s="20" t="s">
        <v>3390</v>
      </c>
      <c r="E703" s="15" t="s">
        <v>1942</v>
      </c>
      <c r="F703" s="23">
        <v>2487375</v>
      </c>
      <c r="G703" s="23">
        <v>0</v>
      </c>
      <c r="H703" s="21">
        <f t="shared" si="40"/>
        <v>2487375</v>
      </c>
      <c r="I703" s="23">
        <v>2487375</v>
      </c>
      <c r="J703" s="23">
        <v>485753.67123287672</v>
      </c>
      <c r="K703" s="21">
        <f t="shared" si="41"/>
        <v>2973128.6712328768</v>
      </c>
      <c r="L703" s="15" t="s">
        <v>1941</v>
      </c>
      <c r="M703" s="15">
        <v>9810027163</v>
      </c>
      <c r="N703" s="50">
        <f t="shared" si="42"/>
        <v>9.3308250521894893E-4</v>
      </c>
      <c r="O703" s="1" t="str">
        <f>VLOOKUP(D703,[1]Sheet1!$B$6:$C$870,2,0)</f>
        <v>Orchid-1104</v>
      </c>
    </row>
    <row r="704" spans="2:15" ht="22.2" customHeight="1" x14ac:dyDescent="0.25">
      <c r="B704" s="26">
        <f t="shared" si="43"/>
        <v>700</v>
      </c>
      <c r="C704" s="85" t="s">
        <v>2047</v>
      </c>
      <c r="D704" s="20" t="s">
        <v>3391</v>
      </c>
      <c r="E704" s="15" t="s">
        <v>1942</v>
      </c>
      <c r="F704" s="23">
        <v>3525875</v>
      </c>
      <c r="G704" s="23">
        <v>0</v>
      </c>
      <c r="H704" s="21">
        <f t="shared" si="40"/>
        <v>3525875</v>
      </c>
      <c r="I704" s="23">
        <v>3525875</v>
      </c>
      <c r="J704" s="23">
        <v>688559.91780821921</v>
      </c>
      <c r="K704" s="21">
        <f t="shared" si="41"/>
        <v>4214434.9178082189</v>
      </c>
      <c r="L704" s="15" t="s">
        <v>1941</v>
      </c>
      <c r="M704" s="15">
        <v>9810027163</v>
      </c>
      <c r="N704" s="50">
        <f t="shared" si="42"/>
        <v>1.3226523053777018E-3</v>
      </c>
      <c r="O704" s="1" t="str">
        <f>VLOOKUP(D704,[1]Sheet1!$B$6:$C$870,2,0)</f>
        <v>Rosewood-1208</v>
      </c>
    </row>
    <row r="705" spans="1:15" ht="22.2" customHeight="1" x14ac:dyDescent="0.25">
      <c r="B705" s="26">
        <f t="shared" si="43"/>
        <v>701</v>
      </c>
      <c r="C705" s="87" t="s">
        <v>2048</v>
      </c>
      <c r="D705" s="20" t="s">
        <v>3392</v>
      </c>
      <c r="E705" s="15" t="s">
        <v>1942</v>
      </c>
      <c r="F705" s="23">
        <v>1934625</v>
      </c>
      <c r="G705" s="23">
        <v>0</v>
      </c>
      <c r="H705" s="21">
        <f t="shared" si="40"/>
        <v>1934625</v>
      </c>
      <c r="I705" s="23">
        <v>1934625</v>
      </c>
      <c r="J705" s="23">
        <v>377808.41095890413</v>
      </c>
      <c r="K705" s="21">
        <f t="shared" si="41"/>
        <v>2312433.4109589043</v>
      </c>
      <c r="L705" s="15" t="s">
        <v>1941</v>
      </c>
      <c r="M705" s="15">
        <v>9810027163</v>
      </c>
      <c r="N705" s="50">
        <f t="shared" si="42"/>
        <v>7.2573083739251585E-4</v>
      </c>
      <c r="O705" s="1" t="str">
        <f>VLOOKUP(D705,[1]Sheet1!$B$6:$C$870,2,0)</f>
        <v>Oakwood-1008</v>
      </c>
    </row>
    <row r="706" spans="1:15" ht="22.2" customHeight="1" x14ac:dyDescent="0.25">
      <c r="B706" s="26">
        <f t="shared" si="43"/>
        <v>702</v>
      </c>
      <c r="C706" s="70" t="s">
        <v>2049</v>
      </c>
      <c r="D706" s="20" t="s">
        <v>3393</v>
      </c>
      <c r="E706" s="15" t="s">
        <v>1942</v>
      </c>
      <c r="F706" s="23">
        <v>1934625</v>
      </c>
      <c r="G706" s="23">
        <v>0</v>
      </c>
      <c r="H706" s="21">
        <f t="shared" si="40"/>
        <v>1934625</v>
      </c>
      <c r="I706" s="23">
        <v>1934625</v>
      </c>
      <c r="J706" s="23">
        <v>377808.41095890413</v>
      </c>
      <c r="K706" s="21">
        <f t="shared" si="41"/>
        <v>2312433.4109589043</v>
      </c>
      <c r="L706" s="15" t="s">
        <v>1941</v>
      </c>
      <c r="M706" s="15">
        <v>9810027163</v>
      </c>
      <c r="N706" s="50">
        <f t="shared" si="42"/>
        <v>7.2573083739251585E-4</v>
      </c>
      <c r="O706" s="1" t="str">
        <f>VLOOKUP(D706,[1]Sheet1!$B$6:$C$870,2,0)</f>
        <v>Oakwood-1006</v>
      </c>
    </row>
    <row r="707" spans="1:15" ht="22.2" customHeight="1" x14ac:dyDescent="0.25">
      <c r="A707" s="86"/>
      <c r="B707" s="26">
        <f t="shared" si="43"/>
        <v>703</v>
      </c>
      <c r="C707" s="70" t="s">
        <v>2050</v>
      </c>
      <c r="D707" s="20" t="s">
        <v>3394</v>
      </c>
      <c r="E707" s="15" t="s">
        <v>638</v>
      </c>
      <c r="F707" s="23">
        <v>1950000</v>
      </c>
      <c r="G707" s="23">
        <v>0</v>
      </c>
      <c r="H707" s="21">
        <f t="shared" si="40"/>
        <v>1950000</v>
      </c>
      <c r="I707" s="23">
        <v>1950000</v>
      </c>
      <c r="J707" s="23">
        <v>209424.65753424657</v>
      </c>
      <c r="K707" s="21">
        <f t="shared" si="41"/>
        <v>2159424.6575342463</v>
      </c>
      <c r="L707" s="15" t="s">
        <v>1258</v>
      </c>
      <c r="M707" s="15">
        <v>9810345000</v>
      </c>
      <c r="N707" s="50">
        <f t="shared" si="42"/>
        <v>6.7771078620962994E-4</v>
      </c>
      <c r="O707" s="1" t="str">
        <f>VLOOKUP(D707,[1]Sheet1!$B$6:$C$870,2,0)</f>
        <v>Oakwood-1011</v>
      </c>
    </row>
    <row r="708" spans="1:15" ht="22.2" customHeight="1" x14ac:dyDescent="0.25">
      <c r="A708" s="86"/>
      <c r="B708" s="26">
        <f t="shared" si="43"/>
        <v>704</v>
      </c>
      <c r="C708" s="85" t="s">
        <v>2051</v>
      </c>
      <c r="D708" s="20" t="s">
        <v>3395</v>
      </c>
      <c r="E708" s="15" t="s">
        <v>638</v>
      </c>
      <c r="F708" s="23">
        <v>1950000</v>
      </c>
      <c r="G708" s="23">
        <v>0</v>
      </c>
      <c r="H708" s="21">
        <f t="shared" si="40"/>
        <v>1950000</v>
      </c>
      <c r="I708" s="23">
        <v>1950000</v>
      </c>
      <c r="J708" s="23">
        <v>209424.65753424657</v>
      </c>
      <c r="K708" s="21">
        <f t="shared" si="41"/>
        <v>2159424.6575342463</v>
      </c>
      <c r="L708" s="15" t="s">
        <v>1258</v>
      </c>
      <c r="M708" s="15">
        <v>9810345000</v>
      </c>
      <c r="N708" s="50">
        <f t="shared" si="42"/>
        <v>6.7771078620962994E-4</v>
      </c>
      <c r="O708" s="1" t="str">
        <f>VLOOKUP(D708,[1]Sheet1!$B$6:$C$870,2,0)</f>
        <v>Oakwood-1012</v>
      </c>
    </row>
    <row r="709" spans="1:15" ht="22.2" customHeight="1" x14ac:dyDescent="0.25">
      <c r="A709" s="86"/>
      <c r="B709" s="26">
        <f t="shared" si="43"/>
        <v>705</v>
      </c>
      <c r="C709" s="87" t="s">
        <v>2052</v>
      </c>
      <c r="D709" s="20" t="s">
        <v>3396</v>
      </c>
      <c r="E709" s="15" t="s">
        <v>638</v>
      </c>
      <c r="F709" s="23">
        <v>1950000</v>
      </c>
      <c r="G709" s="23">
        <v>0</v>
      </c>
      <c r="H709" s="21">
        <f t="shared" si="40"/>
        <v>1950000</v>
      </c>
      <c r="I709" s="23">
        <v>1950000</v>
      </c>
      <c r="J709" s="23">
        <v>209424.65753424657</v>
      </c>
      <c r="K709" s="21">
        <f t="shared" si="41"/>
        <v>2159424.6575342463</v>
      </c>
      <c r="L709" s="15" t="s">
        <v>1258</v>
      </c>
      <c r="M709" s="15">
        <v>9810345000</v>
      </c>
      <c r="N709" s="50">
        <f t="shared" si="42"/>
        <v>6.7771078620962994E-4</v>
      </c>
      <c r="O709" s="1" t="str">
        <f>VLOOKUP(D709,[1]Sheet1!$B$6:$C$870,2,0)</f>
        <v>Oakwood-1013</v>
      </c>
    </row>
    <row r="710" spans="1:15" ht="22.2" customHeight="1" x14ac:dyDescent="0.25">
      <c r="A710" s="86"/>
      <c r="B710" s="26">
        <f t="shared" si="43"/>
        <v>706</v>
      </c>
      <c r="C710" s="70" t="s">
        <v>2053</v>
      </c>
      <c r="D710" s="20" t="s">
        <v>3397</v>
      </c>
      <c r="E710" s="15" t="s">
        <v>638</v>
      </c>
      <c r="F710" s="23">
        <v>1950000</v>
      </c>
      <c r="G710" s="23">
        <v>0</v>
      </c>
      <c r="H710" s="21">
        <f t="shared" ref="H710:H773" si="44">F710+G710</f>
        <v>1950000</v>
      </c>
      <c r="I710" s="23">
        <v>1950000</v>
      </c>
      <c r="J710" s="23">
        <v>209424.65753424657</v>
      </c>
      <c r="K710" s="21">
        <f t="shared" ref="K710:K773" si="45">I710+J710</f>
        <v>2159424.6575342463</v>
      </c>
      <c r="L710" s="15" t="s">
        <v>1258</v>
      </c>
      <c r="M710" s="15">
        <v>9810345000</v>
      </c>
      <c r="N710" s="50">
        <f t="shared" ref="N710:N773" si="46">K710/$K$904</f>
        <v>6.7771078620962994E-4</v>
      </c>
      <c r="O710" s="1" t="str">
        <f>VLOOKUP(D710,[1]Sheet1!$B$6:$C$870,2,0)</f>
        <v>Oakwood-1014</v>
      </c>
    </row>
    <row r="711" spans="1:15" ht="22.2" customHeight="1" x14ac:dyDescent="0.25">
      <c r="A711" s="86"/>
      <c r="B711" s="26">
        <f t="shared" si="43"/>
        <v>707</v>
      </c>
      <c r="C711" s="70" t="s">
        <v>2054</v>
      </c>
      <c r="D711" s="20" t="s">
        <v>3398</v>
      </c>
      <c r="E711" s="15" t="s">
        <v>638</v>
      </c>
      <c r="F711" s="23">
        <v>1950000</v>
      </c>
      <c r="G711" s="23">
        <v>0</v>
      </c>
      <c r="H711" s="21">
        <f t="shared" si="44"/>
        <v>1950000</v>
      </c>
      <c r="I711" s="23">
        <v>1950000</v>
      </c>
      <c r="J711" s="23">
        <v>209424.65753424657</v>
      </c>
      <c r="K711" s="21">
        <f t="shared" si="45"/>
        <v>2159424.6575342463</v>
      </c>
      <c r="L711" s="15" t="s">
        <v>1258</v>
      </c>
      <c r="M711" s="15">
        <v>9810345000</v>
      </c>
      <c r="N711" s="50">
        <f t="shared" si="46"/>
        <v>6.7771078620962994E-4</v>
      </c>
      <c r="O711" s="1" t="str">
        <f>VLOOKUP(D711,[1]Sheet1!$B$6:$C$870,2,0)</f>
        <v>Oakwood-1101</v>
      </c>
    </row>
    <row r="712" spans="1:15" ht="33" customHeight="1" x14ac:dyDescent="0.25">
      <c r="B712" s="26">
        <f t="shared" ref="B712:B775" si="47">+B711+1</f>
        <v>708</v>
      </c>
      <c r="C712" s="70" t="s">
        <v>2055</v>
      </c>
      <c r="D712" s="95" t="s">
        <v>3399</v>
      </c>
      <c r="E712" s="15" t="s">
        <v>1887</v>
      </c>
      <c r="F712" s="39">
        <v>3936262</v>
      </c>
      <c r="G712" s="21">
        <v>3616328</v>
      </c>
      <c r="H712" s="21">
        <f t="shared" si="44"/>
        <v>7552590</v>
      </c>
      <c r="I712" s="23">
        <v>2437025</v>
      </c>
      <c r="J712" s="23">
        <v>600927.59693150688</v>
      </c>
      <c r="K712" s="21">
        <f t="shared" si="45"/>
        <v>3037952.5969315069</v>
      </c>
      <c r="L712" s="15" t="s">
        <v>1886</v>
      </c>
      <c r="M712" s="15">
        <v>9871002930</v>
      </c>
      <c r="N712" s="50">
        <f t="shared" si="46"/>
        <v>9.5342675455274001E-4</v>
      </c>
      <c r="O712" s="1" t="str">
        <f>VLOOKUP(D712,[1]Sheet1!$B$6:$C$870,2,0)</f>
        <v>Caspia-708
Beetel-310</v>
      </c>
    </row>
    <row r="713" spans="1:15" ht="22.2" customHeight="1" x14ac:dyDescent="0.25">
      <c r="B713" s="26">
        <f t="shared" si="47"/>
        <v>709</v>
      </c>
      <c r="C713" s="70" t="s">
        <v>2056</v>
      </c>
      <c r="D713" s="20" t="s">
        <v>3400</v>
      </c>
      <c r="E713" s="15" t="s">
        <v>2057</v>
      </c>
      <c r="F713" s="23">
        <v>2021830</v>
      </c>
      <c r="G713" s="23">
        <v>763088</v>
      </c>
      <c r="H713" s="21">
        <f t="shared" si="44"/>
        <v>2784918</v>
      </c>
      <c r="I713" s="23">
        <v>505692</v>
      </c>
      <c r="J713" s="23">
        <v>310070.74104109587</v>
      </c>
      <c r="K713" s="21">
        <f t="shared" si="45"/>
        <v>815762.74104109593</v>
      </c>
      <c r="L713" s="15" t="s">
        <v>2058</v>
      </c>
      <c r="M713" s="15">
        <v>9999482579</v>
      </c>
      <c r="N713" s="50">
        <f t="shared" si="46"/>
        <v>2.5601782709231481E-4</v>
      </c>
      <c r="O713" s="1" t="str">
        <f>VLOOKUP(D713,[1]Sheet1!$B$6:$C$870,2,0)</f>
        <v>Beetel-1310</v>
      </c>
    </row>
    <row r="714" spans="1:15" ht="14.4" x14ac:dyDescent="0.25">
      <c r="B714" s="26">
        <f t="shared" si="47"/>
        <v>710</v>
      </c>
      <c r="C714" s="70" t="s">
        <v>2062</v>
      </c>
      <c r="D714" s="20" t="s">
        <v>2218</v>
      </c>
      <c r="E714" s="15" t="s">
        <v>2374</v>
      </c>
      <c r="F714" s="23">
        <v>4202639</v>
      </c>
      <c r="G714" s="42"/>
      <c r="H714" s="21">
        <f t="shared" si="44"/>
        <v>4202639</v>
      </c>
      <c r="I714" s="23">
        <v>4202639</v>
      </c>
      <c r="J714" s="23">
        <v>211501</v>
      </c>
      <c r="K714" s="21">
        <f t="shared" si="45"/>
        <v>4414140</v>
      </c>
      <c r="L714" s="15" t="s">
        <v>2527</v>
      </c>
      <c r="M714" s="15">
        <v>9599396233</v>
      </c>
      <c r="N714" s="50">
        <f t="shared" si="46"/>
        <v>1.3853274664628735E-3</v>
      </c>
      <c r="O714" s="1" t="str">
        <f>VLOOKUP(D714,[1]Sheet1!$B$6:$C$870,2,0)</f>
        <v>Beetel1001</v>
      </c>
    </row>
    <row r="715" spans="1:15" ht="14.4" x14ac:dyDescent="0.25">
      <c r="B715" s="26">
        <f t="shared" si="47"/>
        <v>711</v>
      </c>
      <c r="C715" s="70" t="s">
        <v>2063</v>
      </c>
      <c r="D715" s="20" t="s">
        <v>2219</v>
      </c>
      <c r="E715" s="15" t="s">
        <v>2375</v>
      </c>
      <c r="F715" s="23">
        <v>2292880</v>
      </c>
      <c r="G715" s="42"/>
      <c r="H715" s="21">
        <f t="shared" si="44"/>
        <v>2292880</v>
      </c>
      <c r="I715" s="23">
        <v>2292880</v>
      </c>
      <c r="J715" s="23">
        <v>724813</v>
      </c>
      <c r="K715" s="21">
        <f t="shared" si="45"/>
        <v>3017693</v>
      </c>
      <c r="L715" s="15" t="s">
        <v>2528</v>
      </c>
      <c r="M715" s="15" t="s">
        <v>2529</v>
      </c>
      <c r="N715" s="50">
        <f t="shared" si="46"/>
        <v>9.4706851125083216E-4</v>
      </c>
      <c r="O715" s="1" t="str">
        <f>VLOOKUP(D715,[1]Sheet1!$B$6:$C$870,2,0)</f>
        <v>Beetel1107</v>
      </c>
    </row>
    <row r="716" spans="1:15" ht="14.4" x14ac:dyDescent="0.25">
      <c r="B716" s="26">
        <f t="shared" si="47"/>
        <v>712</v>
      </c>
      <c r="C716" s="70" t="s">
        <v>2064</v>
      </c>
      <c r="D716" s="20" t="s">
        <v>2220</v>
      </c>
      <c r="E716" s="15" t="s">
        <v>2376</v>
      </c>
      <c r="F716" s="23">
        <v>2142948</v>
      </c>
      <c r="G716" s="42"/>
      <c r="H716" s="21">
        <f t="shared" si="44"/>
        <v>2142948</v>
      </c>
      <c r="I716" s="23">
        <v>2142948</v>
      </c>
      <c r="J716" s="23">
        <v>1091010</v>
      </c>
      <c r="K716" s="21">
        <f t="shared" si="45"/>
        <v>3233958</v>
      </c>
      <c r="L716" s="15" t="s">
        <v>2530</v>
      </c>
      <c r="M716" s="15">
        <v>7004078690</v>
      </c>
      <c r="N716" s="50">
        <f t="shared" si="46"/>
        <v>1.0149408135644411E-3</v>
      </c>
      <c r="O716" s="1" t="str">
        <f>VLOOKUP(D716,[1]Sheet1!$B$6:$C$870,2,0)</f>
        <v>Beetel1205</v>
      </c>
    </row>
    <row r="717" spans="1:15" ht="15" x14ac:dyDescent="0.25">
      <c r="B717" s="26">
        <f t="shared" si="47"/>
        <v>713</v>
      </c>
      <c r="C717" s="70" t="s">
        <v>2065</v>
      </c>
      <c r="D717" s="20" t="s">
        <v>2221</v>
      </c>
      <c r="E717" s="15" t="s">
        <v>2377</v>
      </c>
      <c r="F717" s="23">
        <v>1870000</v>
      </c>
      <c r="G717" s="42"/>
      <c r="H717" s="21">
        <f t="shared" si="44"/>
        <v>1870000</v>
      </c>
      <c r="I717" s="23">
        <v>1318000</v>
      </c>
      <c r="J717" s="23">
        <v>349725</v>
      </c>
      <c r="K717" s="21">
        <f t="shared" si="45"/>
        <v>1667725</v>
      </c>
      <c r="L717" s="15" t="s">
        <v>2531</v>
      </c>
      <c r="M717" s="68">
        <v>9598050503</v>
      </c>
      <c r="N717" s="50">
        <f t="shared" si="46"/>
        <v>5.2339645978759079E-4</v>
      </c>
      <c r="O717" s="1" t="str">
        <f>VLOOKUP(D717,[1]Sheet1!$B$6:$C$870,2,0)</f>
        <v>Beetel1206</v>
      </c>
    </row>
    <row r="718" spans="1:15" ht="15" x14ac:dyDescent="0.25">
      <c r="B718" s="26">
        <f t="shared" si="47"/>
        <v>714</v>
      </c>
      <c r="C718" s="70" t="s">
        <v>2066</v>
      </c>
      <c r="D718" s="20" t="s">
        <v>2222</v>
      </c>
      <c r="E718" s="15" t="s">
        <v>2378</v>
      </c>
      <c r="F718" s="23">
        <v>2156202</v>
      </c>
      <c r="G718" s="42"/>
      <c r="H718" s="21">
        <f t="shared" si="44"/>
        <v>2156202</v>
      </c>
      <c r="I718" s="23">
        <v>2156202</v>
      </c>
      <c r="J718" s="23">
        <v>1098405</v>
      </c>
      <c r="K718" s="21">
        <f t="shared" si="45"/>
        <v>3254607</v>
      </c>
      <c r="L718" s="15" t="s">
        <v>2532</v>
      </c>
      <c r="M718" s="68">
        <v>8433179217</v>
      </c>
      <c r="N718" s="50">
        <f t="shared" si="46"/>
        <v>1.0214212665756713E-3</v>
      </c>
      <c r="O718" s="1" t="str">
        <f>VLOOKUP(D718,[1]Sheet1!$B$6:$C$870,2,0)</f>
        <v>Beetel1208</v>
      </c>
    </row>
    <row r="719" spans="1:15" ht="14.4" x14ac:dyDescent="0.25">
      <c r="B719" s="26">
        <f t="shared" si="47"/>
        <v>715</v>
      </c>
      <c r="C719" s="70" t="s">
        <v>2067</v>
      </c>
      <c r="D719" s="20" t="s">
        <v>2223</v>
      </c>
      <c r="E719" s="15" t="s">
        <v>2379</v>
      </c>
      <c r="F719" s="23">
        <v>3012633</v>
      </c>
      <c r="G719" s="42"/>
      <c r="H719" s="21">
        <f t="shared" si="44"/>
        <v>3012633</v>
      </c>
      <c r="I719" s="23">
        <v>3012633</v>
      </c>
      <c r="J719" s="23">
        <v>1580099</v>
      </c>
      <c r="K719" s="21">
        <f t="shared" si="45"/>
        <v>4592732</v>
      </c>
      <c r="L719" s="15" t="s">
        <v>2533</v>
      </c>
      <c r="M719" s="15" t="s">
        <v>2534</v>
      </c>
      <c r="N719" s="50">
        <f t="shared" si="46"/>
        <v>1.4413765276368594E-3</v>
      </c>
      <c r="O719" s="1" t="str">
        <f>VLOOKUP(D719,[1]Sheet1!$B$6:$C$870,2,0)</f>
        <v>Beetel201</v>
      </c>
    </row>
    <row r="720" spans="1:15" ht="14.4" x14ac:dyDescent="0.25">
      <c r="B720" s="26">
        <f t="shared" si="47"/>
        <v>716</v>
      </c>
      <c r="C720" s="70" t="s">
        <v>2068</v>
      </c>
      <c r="D720" s="20" t="s">
        <v>2224</v>
      </c>
      <c r="E720" s="15" t="s">
        <v>2380</v>
      </c>
      <c r="F720" s="23">
        <v>2188322</v>
      </c>
      <c r="G720" s="42"/>
      <c r="H720" s="21">
        <f t="shared" si="44"/>
        <v>2188322</v>
      </c>
      <c r="I720" s="23">
        <v>2188271</v>
      </c>
      <c r="J720" s="23">
        <v>1113823</v>
      </c>
      <c r="K720" s="21">
        <f t="shared" si="45"/>
        <v>3302094</v>
      </c>
      <c r="L720" s="15" t="s">
        <v>2535</v>
      </c>
      <c r="M720" s="15" t="s">
        <v>2536</v>
      </c>
      <c r="N720" s="50">
        <f t="shared" si="46"/>
        <v>1.0363245196215471E-3</v>
      </c>
      <c r="O720" s="1" t="str">
        <f>VLOOKUP(D720,[1]Sheet1!$B$6:$C$870,2,0)</f>
        <v>Beetel308</v>
      </c>
    </row>
    <row r="721" spans="2:15" ht="14.4" x14ac:dyDescent="0.25">
      <c r="B721" s="26">
        <f t="shared" si="47"/>
        <v>717</v>
      </c>
      <c r="C721" s="70" t="s">
        <v>2069</v>
      </c>
      <c r="D721" s="20" t="s">
        <v>2225</v>
      </c>
      <c r="E721" s="15" t="s">
        <v>2381</v>
      </c>
      <c r="F721" s="23">
        <v>2644915</v>
      </c>
      <c r="G721" s="42"/>
      <c r="H721" s="21">
        <f t="shared" si="44"/>
        <v>2644915</v>
      </c>
      <c r="I721" s="23">
        <v>2644715</v>
      </c>
      <c r="J721" s="23">
        <v>1265118</v>
      </c>
      <c r="K721" s="21">
        <f t="shared" si="45"/>
        <v>3909833</v>
      </c>
      <c r="L721" s="15" t="s">
        <v>2537</v>
      </c>
      <c r="M721" s="15">
        <v>7011871294</v>
      </c>
      <c r="N721" s="50">
        <f t="shared" si="46"/>
        <v>1.2270564694782985E-3</v>
      </c>
      <c r="O721" s="1" t="str">
        <f>VLOOKUP(D721,[1]Sheet1!$B$6:$C$870,2,0)</f>
        <v>Beetel403</v>
      </c>
    </row>
    <row r="722" spans="2:15" ht="14.4" x14ac:dyDescent="0.25">
      <c r="B722" s="26">
        <f t="shared" si="47"/>
        <v>718</v>
      </c>
      <c r="C722" s="70" t="s">
        <v>2070</v>
      </c>
      <c r="D722" s="20" t="s">
        <v>2226</v>
      </c>
      <c r="E722" s="15" t="s">
        <v>2382</v>
      </c>
      <c r="F722" s="23">
        <v>800000</v>
      </c>
      <c r="G722" s="42"/>
      <c r="H722" s="21">
        <f t="shared" si="44"/>
        <v>800000</v>
      </c>
      <c r="I722" s="23">
        <v>800000</v>
      </c>
      <c r="J722" s="23">
        <v>499408</v>
      </c>
      <c r="K722" s="21">
        <f t="shared" si="45"/>
        <v>1299408</v>
      </c>
      <c r="L722" s="43" t="s">
        <v>2661</v>
      </c>
      <c r="M722" s="15">
        <v>9795451792</v>
      </c>
      <c r="N722" s="50">
        <f t="shared" si="46"/>
        <v>4.078043724353078E-4</v>
      </c>
      <c r="O722" s="1" t="str">
        <f>VLOOKUP(D722,[1]Sheet1!$B$6:$C$870,2,0)</f>
        <v>Beetel408</v>
      </c>
    </row>
    <row r="723" spans="2:15" ht="14.4" x14ac:dyDescent="0.25">
      <c r="B723" s="26">
        <f t="shared" si="47"/>
        <v>719</v>
      </c>
      <c r="C723" s="70" t="s">
        <v>2071</v>
      </c>
      <c r="D723" s="20" t="s">
        <v>2227</v>
      </c>
      <c r="E723" s="15" t="s">
        <v>2383</v>
      </c>
      <c r="F723" s="23">
        <v>1100000</v>
      </c>
      <c r="G723" s="42"/>
      <c r="H723" s="21">
        <f t="shared" si="44"/>
        <v>1100000</v>
      </c>
      <c r="I723" s="23">
        <v>1100000</v>
      </c>
      <c r="J723" s="23">
        <v>671474</v>
      </c>
      <c r="K723" s="21">
        <f t="shared" si="45"/>
        <v>1771474</v>
      </c>
      <c r="L723" s="15" t="s">
        <v>2538</v>
      </c>
      <c r="M723" s="15"/>
      <c r="N723" s="50">
        <f t="shared" si="46"/>
        <v>5.5595689949227995E-4</v>
      </c>
      <c r="O723" s="1" t="str">
        <f>VLOOKUP(D723,[1]Sheet1!$B$6:$C$870,2,0)</f>
        <v>Beetel410</v>
      </c>
    </row>
    <row r="724" spans="2:15" ht="14.4" x14ac:dyDescent="0.25">
      <c r="B724" s="26">
        <f t="shared" si="47"/>
        <v>720</v>
      </c>
      <c r="C724" s="70" t="s">
        <v>2072</v>
      </c>
      <c r="D724" s="20" t="s">
        <v>2228</v>
      </c>
      <c r="E724" s="15" t="s">
        <v>2384</v>
      </c>
      <c r="F724" s="23">
        <v>1352241</v>
      </c>
      <c r="G724" s="42"/>
      <c r="H724" s="21">
        <f t="shared" si="44"/>
        <v>1352241</v>
      </c>
      <c r="I724" s="23">
        <v>1352241</v>
      </c>
      <c r="J724" s="23">
        <v>412823</v>
      </c>
      <c r="K724" s="21">
        <f t="shared" si="45"/>
        <v>1765064</v>
      </c>
      <c r="L724" s="15" t="s">
        <v>2539</v>
      </c>
      <c r="M724" s="15">
        <v>9717745812</v>
      </c>
      <c r="N724" s="50">
        <f t="shared" si="46"/>
        <v>5.5394519414083505E-4</v>
      </c>
      <c r="O724" s="1" t="str">
        <f>VLOOKUP(D724,[1]Sheet1!$B$6:$C$870,2,0)</f>
        <v>Beetel607</v>
      </c>
    </row>
    <row r="725" spans="2:15" ht="14.4" x14ac:dyDescent="0.25">
      <c r="B725" s="26">
        <f t="shared" si="47"/>
        <v>721</v>
      </c>
      <c r="C725" s="70" t="s">
        <v>2073</v>
      </c>
      <c r="D725" s="20" t="s">
        <v>2229</v>
      </c>
      <c r="E725" s="15" t="s">
        <v>2385</v>
      </c>
      <c r="F725" s="23">
        <v>2010461</v>
      </c>
      <c r="G725" s="42"/>
      <c r="H725" s="21">
        <f t="shared" si="44"/>
        <v>2010461</v>
      </c>
      <c r="I725" s="23">
        <v>2010461</v>
      </c>
      <c r="J725" s="23">
        <v>1134096</v>
      </c>
      <c r="K725" s="21">
        <f t="shared" si="45"/>
        <v>3144557</v>
      </c>
      <c r="L725" s="15" t="s">
        <v>2540</v>
      </c>
      <c r="M725" s="15">
        <v>9810011140</v>
      </c>
      <c r="N725" s="50">
        <f t="shared" si="46"/>
        <v>9.868833299256695E-4</v>
      </c>
      <c r="O725" s="1" t="str">
        <f>VLOOKUP(D725,[1]Sheet1!$B$6:$C$870,2,0)</f>
        <v>Beetel808</v>
      </c>
    </row>
    <row r="726" spans="2:15" ht="14.4" x14ac:dyDescent="0.25">
      <c r="B726" s="26">
        <f t="shared" si="47"/>
        <v>722</v>
      </c>
      <c r="C726" s="70" t="s">
        <v>2074</v>
      </c>
      <c r="D726" s="20" t="s">
        <v>2230</v>
      </c>
      <c r="E726" s="15" t="s">
        <v>2386</v>
      </c>
      <c r="F726" s="23">
        <v>2946142</v>
      </c>
      <c r="G726" s="42"/>
      <c r="H726" s="21">
        <f t="shared" si="44"/>
        <v>2946142</v>
      </c>
      <c r="I726" s="23">
        <v>2946142</v>
      </c>
      <c r="J726" s="23">
        <v>892077</v>
      </c>
      <c r="K726" s="21">
        <f t="shared" si="45"/>
        <v>3838219</v>
      </c>
      <c r="L726" s="15" t="s">
        <v>2541</v>
      </c>
      <c r="M726" s="15" t="s">
        <v>2542</v>
      </c>
      <c r="N726" s="50">
        <f t="shared" si="46"/>
        <v>1.2045812328108452E-3</v>
      </c>
      <c r="O726" s="1" t="str">
        <f>VLOOKUP(D726,[1]Sheet1!$B$6:$C$870,2,0)</f>
        <v>Beetel910</v>
      </c>
    </row>
    <row r="727" spans="2:15" ht="14.4" x14ac:dyDescent="0.25">
      <c r="B727" s="26">
        <f t="shared" si="47"/>
        <v>723</v>
      </c>
      <c r="C727" s="70" t="s">
        <v>2075</v>
      </c>
      <c r="D727" s="20" t="s">
        <v>2231</v>
      </c>
      <c r="E727" s="15" t="s">
        <v>2387</v>
      </c>
      <c r="F727" s="23">
        <v>2565694</v>
      </c>
      <c r="G727" s="42"/>
      <c r="H727" s="21">
        <f t="shared" si="44"/>
        <v>2565694</v>
      </c>
      <c r="I727" s="23">
        <v>2565694</v>
      </c>
      <c r="J727" s="23">
        <v>1379205</v>
      </c>
      <c r="K727" s="21">
        <f t="shared" si="45"/>
        <v>3944899</v>
      </c>
      <c r="L727" s="15" t="s">
        <v>2543</v>
      </c>
      <c r="M727" s="15">
        <v>8800858455</v>
      </c>
      <c r="N727" s="50">
        <f t="shared" si="46"/>
        <v>1.2380615334180436E-3</v>
      </c>
      <c r="O727" s="1" t="str">
        <f>VLOOKUP(D727,[1]Sheet1!$B$6:$C$870,2,0)</f>
        <v>BeetelG05</v>
      </c>
    </row>
    <row r="728" spans="2:15" ht="14.4" x14ac:dyDescent="0.25">
      <c r="B728" s="26">
        <f t="shared" si="47"/>
        <v>724</v>
      </c>
      <c r="C728" s="96" t="s">
        <v>2076</v>
      </c>
      <c r="D728" s="97" t="s">
        <v>2232</v>
      </c>
      <c r="E728" s="25" t="s">
        <v>2388</v>
      </c>
      <c r="F728" s="23">
        <v>3299373</v>
      </c>
      <c r="G728" s="42"/>
      <c r="H728" s="21">
        <f t="shared" si="44"/>
        <v>3299373</v>
      </c>
      <c r="I728" s="23">
        <v>3299373</v>
      </c>
      <c r="J728" s="23">
        <v>1683833</v>
      </c>
      <c r="K728" s="21">
        <f t="shared" si="45"/>
        <v>4983206</v>
      </c>
      <c r="L728" s="98" t="s">
        <v>2662</v>
      </c>
      <c r="M728" s="25">
        <v>9818112727</v>
      </c>
      <c r="N728" s="99">
        <f t="shared" si="46"/>
        <v>1.563922336591633E-3</v>
      </c>
      <c r="O728" s="1" t="str">
        <f>VLOOKUP(D728,[1]Sheet1!$B$6:$C$870,2,0)</f>
        <v>Caspia101</v>
      </c>
    </row>
    <row r="729" spans="2:15" ht="14.4" x14ac:dyDescent="0.25">
      <c r="B729" s="26">
        <f t="shared" si="47"/>
        <v>725</v>
      </c>
      <c r="C729" s="70" t="s">
        <v>2077</v>
      </c>
      <c r="D729" s="20" t="s">
        <v>2233</v>
      </c>
      <c r="E729" s="15" t="s">
        <v>2389</v>
      </c>
      <c r="F729" s="23">
        <v>2731610</v>
      </c>
      <c r="G729" s="42"/>
      <c r="H729" s="21">
        <f t="shared" si="44"/>
        <v>2731610</v>
      </c>
      <c r="I729" s="23">
        <v>2731610</v>
      </c>
      <c r="J729" s="23">
        <v>1544551</v>
      </c>
      <c r="K729" s="21">
        <f t="shared" si="45"/>
        <v>4276161</v>
      </c>
      <c r="L729" s="123" t="s">
        <v>3510</v>
      </c>
      <c r="M729" s="123" t="s">
        <v>3511</v>
      </c>
      <c r="N729" s="50">
        <f t="shared" si="46"/>
        <v>1.3420243318783157E-3</v>
      </c>
      <c r="O729" s="1" t="str">
        <f>VLOOKUP(D729,[1]Sheet1!$B$6:$C$870,2,0)</f>
        <v>Caspia107</v>
      </c>
    </row>
    <row r="730" spans="2:15" ht="14.4" x14ac:dyDescent="0.25">
      <c r="B730" s="26">
        <f t="shared" si="47"/>
        <v>726</v>
      </c>
      <c r="C730" s="70" t="s">
        <v>2078</v>
      </c>
      <c r="D730" s="20" t="s">
        <v>2234</v>
      </c>
      <c r="E730" s="15" t="s">
        <v>2390</v>
      </c>
      <c r="F730" s="23">
        <v>2312333</v>
      </c>
      <c r="G730" s="42"/>
      <c r="H730" s="21">
        <f t="shared" si="44"/>
        <v>2312333</v>
      </c>
      <c r="I730" s="23">
        <v>2312333</v>
      </c>
      <c r="J730" s="23">
        <v>1212516</v>
      </c>
      <c r="K730" s="21">
        <f t="shared" si="45"/>
        <v>3524849</v>
      </c>
      <c r="L730" s="15" t="s">
        <v>2544</v>
      </c>
      <c r="M730" s="15">
        <v>8860466466</v>
      </c>
      <c r="N730" s="50">
        <f t="shared" si="46"/>
        <v>1.1062336343736704E-3</v>
      </c>
      <c r="O730" s="1" t="str">
        <f>VLOOKUP(D730,[1]Sheet1!$B$6:$C$870,2,0)</f>
        <v>Caspia1105</v>
      </c>
    </row>
    <row r="731" spans="2:15" ht="14.4" x14ac:dyDescent="0.25">
      <c r="B731" s="26">
        <f t="shared" si="47"/>
        <v>727</v>
      </c>
      <c r="C731" s="70" t="s">
        <v>2079</v>
      </c>
      <c r="D731" s="20" t="s">
        <v>2235</v>
      </c>
      <c r="E731" s="15" t="s">
        <v>2391</v>
      </c>
      <c r="F731" s="23">
        <v>2647808</v>
      </c>
      <c r="G731" s="42"/>
      <c r="H731" s="21">
        <f t="shared" si="44"/>
        <v>2647808</v>
      </c>
      <c r="I731" s="23">
        <v>2647808</v>
      </c>
      <c r="J731" s="23">
        <v>1350319</v>
      </c>
      <c r="K731" s="21">
        <f t="shared" si="45"/>
        <v>3998127</v>
      </c>
      <c r="L731" s="123" t="s">
        <v>3515</v>
      </c>
      <c r="M731" s="123" t="s">
        <v>3516</v>
      </c>
      <c r="N731" s="50">
        <f t="shared" si="46"/>
        <v>1.2547665337997455E-3</v>
      </c>
      <c r="O731" s="1" t="str">
        <f>VLOOKUP(D731,[1]Sheet1!$B$6:$C$870,2,0)</f>
        <v>CASPIA1205</v>
      </c>
    </row>
    <row r="732" spans="2:15" ht="14.4" x14ac:dyDescent="0.25">
      <c r="B732" s="26">
        <f t="shared" si="47"/>
        <v>728</v>
      </c>
      <c r="C732" s="70" t="s">
        <v>2080</v>
      </c>
      <c r="D732" s="20" t="s">
        <v>2236</v>
      </c>
      <c r="E732" s="15" t="s">
        <v>2392</v>
      </c>
      <c r="F732" s="23">
        <v>1312000</v>
      </c>
      <c r="G732" s="42"/>
      <c r="H732" s="21">
        <f t="shared" si="44"/>
        <v>1312000</v>
      </c>
      <c r="I732" s="23">
        <v>1312000</v>
      </c>
      <c r="J732" s="23">
        <v>505041</v>
      </c>
      <c r="K732" s="21">
        <f t="shared" si="45"/>
        <v>1817041</v>
      </c>
      <c r="L732" s="15" t="s">
        <v>2545</v>
      </c>
      <c r="M732" s="15"/>
      <c r="N732" s="50">
        <f t="shared" si="46"/>
        <v>5.7025758244848746E-4</v>
      </c>
      <c r="O732" s="1" t="str">
        <f>VLOOKUP(D732,[1]Sheet1!$B$6:$C$870,2,0)</f>
        <v>Caspia1307</v>
      </c>
    </row>
    <row r="733" spans="2:15" ht="14.4" x14ac:dyDescent="0.25">
      <c r="B733" s="26">
        <f t="shared" si="47"/>
        <v>729</v>
      </c>
      <c r="C733" s="70" t="s">
        <v>2081</v>
      </c>
      <c r="D733" s="20" t="s">
        <v>2237</v>
      </c>
      <c r="E733" s="15" t="s">
        <v>2393</v>
      </c>
      <c r="F733" s="23">
        <v>1607670</v>
      </c>
      <c r="G733" s="42"/>
      <c r="H733" s="21">
        <f t="shared" si="44"/>
        <v>1607670</v>
      </c>
      <c r="I733" s="23">
        <v>1607670</v>
      </c>
      <c r="J733" s="23">
        <v>536604</v>
      </c>
      <c r="K733" s="21">
        <f t="shared" si="45"/>
        <v>2144274</v>
      </c>
      <c r="L733" s="15" t="s">
        <v>2546</v>
      </c>
      <c r="M733" s="15">
        <v>6306709996</v>
      </c>
      <c r="N733" s="50">
        <f t="shared" si="46"/>
        <v>6.7295592523622079E-4</v>
      </c>
      <c r="O733" s="1" t="str">
        <f>VLOOKUP(D733,[1]Sheet1!$B$6:$C$870,2,0)</f>
        <v>Caspia206</v>
      </c>
    </row>
    <row r="734" spans="2:15" ht="14.4" x14ac:dyDescent="0.25">
      <c r="B734" s="26">
        <f t="shared" si="47"/>
        <v>730</v>
      </c>
      <c r="C734" s="70" t="s">
        <v>2082</v>
      </c>
      <c r="D734" s="20" t="s">
        <v>2238</v>
      </c>
      <c r="E734" s="15" t="s">
        <v>2394</v>
      </c>
      <c r="F734" s="23">
        <v>3257092</v>
      </c>
      <c r="G734" s="42"/>
      <c r="H734" s="21">
        <f t="shared" si="44"/>
        <v>3257092</v>
      </c>
      <c r="I734" s="23">
        <v>3257092</v>
      </c>
      <c r="J734" s="23">
        <v>1824670</v>
      </c>
      <c r="K734" s="21">
        <f t="shared" si="45"/>
        <v>5081762</v>
      </c>
      <c r="L734" s="15" t="s">
        <v>2547</v>
      </c>
      <c r="M734" s="15"/>
      <c r="N734" s="50">
        <f t="shared" si="46"/>
        <v>1.5948530125069222E-3</v>
      </c>
      <c r="O734" s="1" t="str">
        <f>VLOOKUP(D734,[1]Sheet1!$B$6:$C$870,2,0)</f>
        <v>Caspia302</v>
      </c>
    </row>
    <row r="735" spans="2:15" ht="14.4" x14ac:dyDescent="0.25">
      <c r="B735" s="26">
        <f t="shared" si="47"/>
        <v>731</v>
      </c>
      <c r="C735" s="70" t="s">
        <v>2083</v>
      </c>
      <c r="D735" s="20" t="s">
        <v>2239</v>
      </c>
      <c r="E735" s="15" t="s">
        <v>2395</v>
      </c>
      <c r="F735" s="23">
        <v>2564100</v>
      </c>
      <c r="G735" s="42"/>
      <c r="H735" s="21">
        <f t="shared" si="44"/>
        <v>2564100</v>
      </c>
      <c r="I735" s="23">
        <v>2564100</v>
      </c>
      <c r="J735" s="23">
        <v>1336604</v>
      </c>
      <c r="K735" s="21">
        <f t="shared" si="45"/>
        <v>3900704</v>
      </c>
      <c r="L735" s="15" t="s">
        <v>2548</v>
      </c>
      <c r="M735" s="15"/>
      <c r="N735" s="50">
        <f t="shared" si="46"/>
        <v>1.2241914370050783E-3</v>
      </c>
      <c r="O735" s="1" t="str">
        <f>VLOOKUP(D735,[1]Sheet1!$B$6:$C$870,2,0)</f>
        <v>Caspia405</v>
      </c>
    </row>
    <row r="736" spans="2:15" ht="14.4" x14ac:dyDescent="0.25">
      <c r="B736" s="26">
        <f t="shared" si="47"/>
        <v>732</v>
      </c>
      <c r="C736" s="70" t="s">
        <v>2084</v>
      </c>
      <c r="D736" s="20" t="s">
        <v>2240</v>
      </c>
      <c r="E736" s="15" t="s">
        <v>2396</v>
      </c>
      <c r="F736" s="23">
        <v>3093264</v>
      </c>
      <c r="G736" s="42"/>
      <c r="H736" s="21">
        <f t="shared" si="44"/>
        <v>3093264</v>
      </c>
      <c r="I736" s="23">
        <v>3093264</v>
      </c>
      <c r="J736" s="23">
        <v>1829749</v>
      </c>
      <c r="K736" s="21">
        <f t="shared" si="45"/>
        <v>4923013</v>
      </c>
      <c r="L736" s="15" t="s">
        <v>2549</v>
      </c>
      <c r="M736" s="15" t="s">
        <v>2550</v>
      </c>
      <c r="N736" s="50">
        <f t="shared" si="46"/>
        <v>1.5450314504419412E-3</v>
      </c>
      <c r="O736" s="1" t="str">
        <f>VLOOKUP(D736,[1]Sheet1!$B$6:$C$870,2,0)</f>
        <v>Caspia602</v>
      </c>
    </row>
    <row r="737" spans="2:15" ht="14.4" x14ac:dyDescent="0.25">
      <c r="B737" s="26">
        <f t="shared" si="47"/>
        <v>733</v>
      </c>
      <c r="C737" s="70" t="s">
        <v>2085</v>
      </c>
      <c r="D737" s="20" t="s">
        <v>2241</v>
      </c>
      <c r="E737" s="15" t="s">
        <v>2397</v>
      </c>
      <c r="F737" s="23">
        <v>3401253</v>
      </c>
      <c r="G737" s="42"/>
      <c r="H737" s="21">
        <f t="shared" si="44"/>
        <v>3401253</v>
      </c>
      <c r="I737" s="23">
        <v>3401253</v>
      </c>
      <c r="J737" s="23">
        <v>1364414</v>
      </c>
      <c r="K737" s="21">
        <f t="shared" si="45"/>
        <v>4765667</v>
      </c>
      <c r="L737" s="15" t="s">
        <v>2551</v>
      </c>
      <c r="M737" s="15">
        <v>9999029162</v>
      </c>
      <c r="N737" s="50">
        <f t="shared" si="46"/>
        <v>1.495650203916442E-3</v>
      </c>
      <c r="O737" s="1" t="str">
        <f>VLOOKUP(D737,[1]Sheet1!$B$6:$C$870,2,0)</f>
        <v>Caspia604</v>
      </c>
    </row>
    <row r="738" spans="2:15" ht="14.4" x14ac:dyDescent="0.25">
      <c r="B738" s="26">
        <f t="shared" si="47"/>
        <v>734</v>
      </c>
      <c r="C738" s="70" t="s">
        <v>2086</v>
      </c>
      <c r="D738" s="20" t="s">
        <v>2242</v>
      </c>
      <c r="E738" s="15" t="s">
        <v>2398</v>
      </c>
      <c r="F738" s="23">
        <v>2674758</v>
      </c>
      <c r="G738" s="42"/>
      <c r="H738" s="21">
        <f t="shared" si="44"/>
        <v>2674758</v>
      </c>
      <c r="I738" s="23">
        <v>2674758</v>
      </c>
      <c r="J738" s="23">
        <v>1256686</v>
      </c>
      <c r="K738" s="21">
        <f t="shared" si="45"/>
        <v>3931444</v>
      </c>
      <c r="L738" s="43" t="s">
        <v>2663</v>
      </c>
      <c r="M738" s="15">
        <v>8368123151</v>
      </c>
      <c r="N738" s="50">
        <f t="shared" si="46"/>
        <v>1.2338388352115396E-3</v>
      </c>
      <c r="O738" s="1" t="str">
        <f>VLOOKUP(D738,[1]Sheet1!$B$6:$C$870,2,0)</f>
        <v>Caspia605</v>
      </c>
    </row>
    <row r="739" spans="2:15" ht="15.6" x14ac:dyDescent="0.3">
      <c r="B739" s="26">
        <f t="shared" si="47"/>
        <v>735</v>
      </c>
      <c r="C739" s="70" t="s">
        <v>2087</v>
      </c>
      <c r="D739" s="20" t="s">
        <v>2243</v>
      </c>
      <c r="E739" s="15" t="s">
        <v>2399</v>
      </c>
      <c r="F739" s="23">
        <v>3168086</v>
      </c>
      <c r="G739" s="42"/>
      <c r="H739" s="21">
        <f t="shared" si="44"/>
        <v>3168086</v>
      </c>
      <c r="I739" s="23">
        <v>3168086</v>
      </c>
      <c r="J739" s="23">
        <v>446140</v>
      </c>
      <c r="K739" s="21">
        <f t="shared" si="45"/>
        <v>3614226</v>
      </c>
      <c r="L739" s="65" t="s">
        <v>2679</v>
      </c>
      <c r="M739" s="66">
        <v>8986939004</v>
      </c>
      <c r="N739" s="50">
        <f t="shared" si="46"/>
        <v>1.134283585886321E-3</v>
      </c>
      <c r="O739" s="1" t="str">
        <f>VLOOKUP(D739,[1]Sheet1!$B$6:$C$870,2,0)</f>
        <v>Caspia607/Rosewood908</v>
      </c>
    </row>
    <row r="740" spans="2:15" ht="14.4" x14ac:dyDescent="0.25">
      <c r="B740" s="26">
        <f t="shared" si="47"/>
        <v>736</v>
      </c>
      <c r="C740" s="70" t="s">
        <v>2088</v>
      </c>
      <c r="D740" s="20" t="s">
        <v>2244</v>
      </c>
      <c r="E740" s="15" t="s">
        <v>2400</v>
      </c>
      <c r="F740" s="23">
        <v>2271250</v>
      </c>
      <c r="G740" s="42"/>
      <c r="H740" s="21">
        <f t="shared" si="44"/>
        <v>2271250</v>
      </c>
      <c r="I740" s="23">
        <v>2271250</v>
      </c>
      <c r="J740" s="23">
        <v>1105309</v>
      </c>
      <c r="K740" s="21">
        <f t="shared" si="45"/>
        <v>3376559</v>
      </c>
      <c r="L740" s="15" t="s">
        <v>2552</v>
      </c>
      <c r="M740" s="15">
        <v>8506014126</v>
      </c>
      <c r="N740" s="50">
        <f t="shared" si="46"/>
        <v>1.0596945101044402E-3</v>
      </c>
      <c r="O740" s="1" t="str">
        <f>VLOOKUP(D740,[1]Sheet1!$B$6:$C$870,2,0)</f>
        <v>Caspia906</v>
      </c>
    </row>
    <row r="741" spans="2:15" ht="14.4" x14ac:dyDescent="0.25">
      <c r="B741" s="26">
        <f t="shared" si="47"/>
        <v>737</v>
      </c>
      <c r="C741" s="70" t="s">
        <v>2089</v>
      </c>
      <c r="D741" s="20" t="s">
        <v>2245</v>
      </c>
      <c r="E741" s="15" t="s">
        <v>2401</v>
      </c>
      <c r="F741" s="23">
        <v>2545273</v>
      </c>
      <c r="G741" s="42"/>
      <c r="H741" s="21">
        <f t="shared" si="44"/>
        <v>2545273</v>
      </c>
      <c r="I741" s="23">
        <v>2545273</v>
      </c>
      <c r="J741" s="23">
        <v>1146478</v>
      </c>
      <c r="K741" s="21">
        <f t="shared" si="45"/>
        <v>3691751</v>
      </c>
      <c r="L741" s="15" t="s">
        <v>2553</v>
      </c>
      <c r="M741" s="15">
        <v>9761299935</v>
      </c>
      <c r="N741" s="50">
        <f t="shared" si="46"/>
        <v>1.1586139224496232E-3</v>
      </c>
      <c r="O741" s="1" t="str">
        <f>VLOOKUP(D741,[1]Sheet1!$B$6:$C$870,2,0)</f>
        <v>CaspiaG06</v>
      </c>
    </row>
    <row r="742" spans="2:15" ht="14.4" x14ac:dyDescent="0.25">
      <c r="B742" s="26">
        <f t="shared" si="47"/>
        <v>738</v>
      </c>
      <c r="C742" s="70" t="s">
        <v>2090</v>
      </c>
      <c r="D742" s="20" t="s">
        <v>2246</v>
      </c>
      <c r="E742" s="15" t="s">
        <v>2402</v>
      </c>
      <c r="F742" s="23">
        <v>667957</v>
      </c>
      <c r="G742" s="42"/>
      <c r="H742" s="21">
        <f t="shared" si="44"/>
        <v>667957</v>
      </c>
      <c r="I742" s="23">
        <v>667957</v>
      </c>
      <c r="J742" s="23">
        <v>413298</v>
      </c>
      <c r="K742" s="21">
        <f t="shared" si="45"/>
        <v>1081255</v>
      </c>
      <c r="L742" s="15" t="s">
        <v>2554</v>
      </c>
      <c r="M742" s="15">
        <v>981122269</v>
      </c>
      <c r="N742" s="50">
        <f t="shared" si="46"/>
        <v>3.3933954286685842E-4</v>
      </c>
      <c r="O742" s="1" t="str">
        <f>VLOOKUP(D742,[1]Sheet1!$B$6:$C$870,2,0)</f>
        <v>Greenotel1014</v>
      </c>
    </row>
    <row r="743" spans="2:15" ht="14.4" x14ac:dyDescent="0.25">
      <c r="B743" s="26">
        <f t="shared" si="47"/>
        <v>739</v>
      </c>
      <c r="C743" s="70" t="s">
        <v>2091</v>
      </c>
      <c r="D743" s="20" t="s">
        <v>2247</v>
      </c>
      <c r="E743" s="15" t="s">
        <v>2403</v>
      </c>
      <c r="F743" s="23">
        <v>1200000</v>
      </c>
      <c r="G743" s="42"/>
      <c r="H743" s="21">
        <f t="shared" si="44"/>
        <v>1200000</v>
      </c>
      <c r="I743" s="23">
        <v>1200000</v>
      </c>
      <c r="J743" s="23">
        <v>743705</v>
      </c>
      <c r="K743" s="21">
        <f t="shared" si="45"/>
        <v>1943705</v>
      </c>
      <c r="L743" s="43" t="s">
        <v>2555</v>
      </c>
      <c r="M743" s="15">
        <v>9958324821</v>
      </c>
      <c r="N743" s="50">
        <f t="shared" si="46"/>
        <v>6.1000963340565085E-4</v>
      </c>
      <c r="O743" s="1" t="str">
        <f>VLOOKUP(D743,[1]Sheet1!$B$6:$C$870,2,0)</f>
        <v>Greenotel102</v>
      </c>
    </row>
    <row r="744" spans="2:15" ht="14.4" x14ac:dyDescent="0.25">
      <c r="B744" s="26">
        <f t="shared" si="47"/>
        <v>740</v>
      </c>
      <c r="C744" s="70" t="s">
        <v>2092</v>
      </c>
      <c r="D744" s="20" t="s">
        <v>2248</v>
      </c>
      <c r="E744" s="15" t="s">
        <v>2404</v>
      </c>
      <c r="F744" s="23">
        <v>1495348</v>
      </c>
      <c r="G744" s="42"/>
      <c r="H744" s="21">
        <f t="shared" si="44"/>
        <v>1495348</v>
      </c>
      <c r="I744" s="23">
        <v>1397848</v>
      </c>
      <c r="J744" s="23">
        <v>768882</v>
      </c>
      <c r="K744" s="21">
        <f t="shared" si="45"/>
        <v>2166730</v>
      </c>
      <c r="L744" s="15" t="s">
        <v>2556</v>
      </c>
      <c r="M744" s="15">
        <v>8700716436</v>
      </c>
      <c r="N744" s="50">
        <f t="shared" si="46"/>
        <v>6.8000348457663369E-4</v>
      </c>
      <c r="O744" s="1" t="str">
        <f>VLOOKUP(D744,[1]Sheet1!$B$6:$C$870,2,0)</f>
        <v>Greenotel107</v>
      </c>
    </row>
    <row r="745" spans="2:15" ht="14.4" x14ac:dyDescent="0.25">
      <c r="B745" s="26">
        <f t="shared" si="47"/>
        <v>741</v>
      </c>
      <c r="C745" s="70" t="s">
        <v>2093</v>
      </c>
      <c r="D745" s="20" t="s">
        <v>2249</v>
      </c>
      <c r="E745" s="15" t="s">
        <v>2405</v>
      </c>
      <c r="F745" s="23">
        <v>1552640</v>
      </c>
      <c r="G745" s="42"/>
      <c r="H745" s="21">
        <f t="shared" si="44"/>
        <v>1552640</v>
      </c>
      <c r="I745" s="23">
        <v>1552640</v>
      </c>
      <c r="J745" s="23">
        <v>651070</v>
      </c>
      <c r="K745" s="21">
        <f t="shared" si="45"/>
        <v>2203710</v>
      </c>
      <c r="L745" s="15" t="s">
        <v>2557</v>
      </c>
      <c r="M745" s="15">
        <v>9811981522</v>
      </c>
      <c r="N745" s="50">
        <f t="shared" si="46"/>
        <v>6.9160923557451718E-4</v>
      </c>
      <c r="O745" s="1" t="str">
        <f>VLOOKUP(D745,[1]Sheet1!$B$6:$C$870,2,0)</f>
        <v>Greenotel108</v>
      </c>
    </row>
    <row r="746" spans="2:15" ht="14.4" x14ac:dyDescent="0.25">
      <c r="B746" s="26">
        <f t="shared" si="47"/>
        <v>742</v>
      </c>
      <c r="C746" s="70" t="s">
        <v>2094</v>
      </c>
      <c r="D746" s="20" t="s">
        <v>2250</v>
      </c>
      <c r="E746" s="15" t="s">
        <v>2406</v>
      </c>
      <c r="F746" s="23">
        <v>1443383</v>
      </c>
      <c r="G746" s="42"/>
      <c r="H746" s="21">
        <f t="shared" si="44"/>
        <v>1443383</v>
      </c>
      <c r="I746" s="23">
        <v>1443383</v>
      </c>
      <c r="J746" s="23">
        <v>854700</v>
      </c>
      <c r="K746" s="21">
        <f t="shared" si="45"/>
        <v>2298083</v>
      </c>
      <c r="L746" s="15" t="s">
        <v>2554</v>
      </c>
      <c r="M746" s="15">
        <v>981122269</v>
      </c>
      <c r="N746" s="50">
        <f t="shared" si="46"/>
        <v>7.2122712467465912E-4</v>
      </c>
      <c r="O746" s="1" t="str">
        <f>VLOOKUP(D746,[1]Sheet1!$B$6:$C$870,2,0)</f>
        <v>Greenotel109</v>
      </c>
    </row>
    <row r="747" spans="2:15" ht="14.4" x14ac:dyDescent="0.25">
      <c r="B747" s="26">
        <f t="shared" si="47"/>
        <v>743</v>
      </c>
      <c r="C747" s="70" t="s">
        <v>2095</v>
      </c>
      <c r="D747" s="20" t="s">
        <v>2251</v>
      </c>
      <c r="E747" s="15" t="s">
        <v>2407</v>
      </c>
      <c r="F747" s="23">
        <v>858897</v>
      </c>
      <c r="G747" s="42"/>
      <c r="H747" s="21">
        <f t="shared" si="44"/>
        <v>858897</v>
      </c>
      <c r="I747" s="23">
        <v>800000</v>
      </c>
      <c r="J747" s="23">
        <v>490367</v>
      </c>
      <c r="K747" s="21">
        <f t="shared" si="45"/>
        <v>1290367</v>
      </c>
      <c r="L747" s="15" t="s">
        <v>2558</v>
      </c>
      <c r="M747" s="15">
        <v>9910017879</v>
      </c>
      <c r="N747" s="50">
        <f t="shared" si="46"/>
        <v>4.0496695775786421E-4</v>
      </c>
      <c r="O747" s="1" t="str">
        <f>VLOOKUP(D747,[1]Sheet1!$B$6:$C$870,2,0)</f>
        <v>Greenotel1104</v>
      </c>
    </row>
    <row r="748" spans="2:15" ht="15.6" x14ac:dyDescent="0.3">
      <c r="B748" s="26">
        <f t="shared" si="47"/>
        <v>744</v>
      </c>
      <c r="C748" s="70" t="s">
        <v>2096</v>
      </c>
      <c r="D748" s="20" t="s">
        <v>2252</v>
      </c>
      <c r="E748" s="15" t="s">
        <v>2408</v>
      </c>
      <c r="F748" s="23">
        <v>2106720</v>
      </c>
      <c r="G748" s="42"/>
      <c r="H748" s="21">
        <f t="shared" si="44"/>
        <v>2106720</v>
      </c>
      <c r="I748" s="23">
        <v>2106720</v>
      </c>
      <c r="J748" s="23">
        <v>298882</v>
      </c>
      <c r="K748" s="21">
        <f t="shared" si="45"/>
        <v>2405602</v>
      </c>
      <c r="L748" s="15" t="s">
        <v>2559</v>
      </c>
      <c r="M748" s="100">
        <v>9717676441</v>
      </c>
      <c r="N748" s="50">
        <f t="shared" si="46"/>
        <v>7.5497073585749916E-4</v>
      </c>
      <c r="O748" s="1" t="str">
        <f>VLOOKUP(D748,[1]Sheet1!$B$6:$C$870,2,0)</f>
        <v>Greenotel1106</v>
      </c>
    </row>
    <row r="749" spans="2:15" ht="15.6" x14ac:dyDescent="0.3">
      <c r="B749" s="26">
        <f t="shared" si="47"/>
        <v>745</v>
      </c>
      <c r="C749" s="70" t="s">
        <v>2097</v>
      </c>
      <c r="D749" s="20" t="s">
        <v>2253</v>
      </c>
      <c r="E749" s="15" t="s">
        <v>2408</v>
      </c>
      <c r="F749" s="23">
        <v>2106720</v>
      </c>
      <c r="G749" s="42"/>
      <c r="H749" s="21">
        <f t="shared" si="44"/>
        <v>2106720</v>
      </c>
      <c r="I749" s="23">
        <v>2106720</v>
      </c>
      <c r="J749" s="23">
        <v>298882</v>
      </c>
      <c r="K749" s="21">
        <f t="shared" si="45"/>
        <v>2405602</v>
      </c>
      <c r="L749" s="15" t="s">
        <v>2559</v>
      </c>
      <c r="M749" s="100">
        <v>9717676441</v>
      </c>
      <c r="N749" s="50">
        <f t="shared" si="46"/>
        <v>7.5497073585749916E-4</v>
      </c>
      <c r="O749" s="1" t="str">
        <f>VLOOKUP(D749,[1]Sheet1!$B$6:$C$870,2,0)</f>
        <v>Greenotel1107</v>
      </c>
    </row>
    <row r="750" spans="2:15" ht="14.4" x14ac:dyDescent="0.25">
      <c r="B750" s="26">
        <f t="shared" si="47"/>
        <v>746</v>
      </c>
      <c r="C750" s="70" t="s">
        <v>2098</v>
      </c>
      <c r="D750" s="20" t="s">
        <v>2254</v>
      </c>
      <c r="E750" s="15" t="s">
        <v>2409</v>
      </c>
      <c r="F750" s="23">
        <v>2224114</v>
      </c>
      <c r="G750" s="42"/>
      <c r="H750" s="21">
        <f t="shared" si="44"/>
        <v>2224114</v>
      </c>
      <c r="I750" s="23">
        <v>2224114</v>
      </c>
      <c r="J750" s="23">
        <v>1265159</v>
      </c>
      <c r="K750" s="21">
        <f t="shared" si="45"/>
        <v>3489273</v>
      </c>
      <c r="L750" s="15" t="s">
        <v>2560</v>
      </c>
      <c r="M750" s="15">
        <v>7428907075</v>
      </c>
      <c r="N750" s="50">
        <f t="shared" si="46"/>
        <v>1.095068512753857E-3</v>
      </c>
      <c r="O750" s="1" t="str">
        <f>VLOOKUP(D750,[1]Sheet1!$B$6:$C$870,2,0)</f>
        <v>Greenotel1110</v>
      </c>
    </row>
    <row r="751" spans="2:15" ht="14.4" x14ac:dyDescent="0.25">
      <c r="B751" s="26">
        <f t="shared" si="47"/>
        <v>747</v>
      </c>
      <c r="C751" s="70" t="s">
        <v>2099</v>
      </c>
      <c r="D751" s="20" t="s">
        <v>2255</v>
      </c>
      <c r="E751" s="15" t="s">
        <v>2410</v>
      </c>
      <c r="F751" s="23">
        <v>1362010</v>
      </c>
      <c r="G751" s="42"/>
      <c r="H751" s="21">
        <f t="shared" si="44"/>
        <v>1362010</v>
      </c>
      <c r="I751" s="23">
        <v>766599</v>
      </c>
      <c r="J751" s="23">
        <v>458873</v>
      </c>
      <c r="K751" s="21">
        <f t="shared" si="45"/>
        <v>1225472</v>
      </c>
      <c r="L751" s="15" t="s">
        <v>2561</v>
      </c>
      <c r="M751" s="15" t="s">
        <v>2562</v>
      </c>
      <c r="N751" s="50">
        <f t="shared" si="46"/>
        <v>3.8460040256566187E-4</v>
      </c>
      <c r="O751" s="1" t="str">
        <f>VLOOKUP(D751,[1]Sheet1!$B$6:$C$870,2,0)</f>
        <v>Greenotel112</v>
      </c>
    </row>
    <row r="752" spans="2:15" ht="14.4" x14ac:dyDescent="0.25">
      <c r="B752" s="26">
        <f t="shared" si="47"/>
        <v>748</v>
      </c>
      <c r="C752" s="70" t="s">
        <v>2100</v>
      </c>
      <c r="D752" s="20" t="s">
        <v>2256</v>
      </c>
      <c r="E752" s="15" t="s">
        <v>2411</v>
      </c>
      <c r="F752" s="23">
        <v>1175000</v>
      </c>
      <c r="G752" s="42"/>
      <c r="H752" s="21">
        <f t="shared" si="44"/>
        <v>1175000</v>
      </c>
      <c r="I752" s="23">
        <v>1175000</v>
      </c>
      <c r="J752" s="23">
        <v>718257</v>
      </c>
      <c r="K752" s="21">
        <f t="shared" si="45"/>
        <v>1893257</v>
      </c>
      <c r="L752" s="15" t="s">
        <v>2563</v>
      </c>
      <c r="M752" s="15" t="s">
        <v>2564</v>
      </c>
      <c r="N752" s="50">
        <f t="shared" si="46"/>
        <v>5.9417710429961461E-4</v>
      </c>
      <c r="O752" s="1" t="str">
        <f>VLOOKUP(D752,[1]Sheet1!$B$6:$C$870,2,0)</f>
        <v>Greenotel114</v>
      </c>
    </row>
    <row r="753" spans="2:15" ht="14.4" x14ac:dyDescent="0.25">
      <c r="B753" s="26">
        <f t="shared" si="47"/>
        <v>749</v>
      </c>
      <c r="C753" s="70" t="s">
        <v>2101</v>
      </c>
      <c r="D753" s="20" t="s">
        <v>2257</v>
      </c>
      <c r="E753" s="15" t="s">
        <v>2406</v>
      </c>
      <c r="F753" s="23">
        <v>692809</v>
      </c>
      <c r="G753" s="42"/>
      <c r="H753" s="21">
        <f t="shared" si="44"/>
        <v>692809</v>
      </c>
      <c r="I753" s="23">
        <v>692809</v>
      </c>
      <c r="J753" s="23">
        <v>425984</v>
      </c>
      <c r="K753" s="21">
        <f t="shared" si="45"/>
        <v>1118793</v>
      </c>
      <c r="L753" s="15" t="s">
        <v>2554</v>
      </c>
      <c r="M753" s="15">
        <v>981122269</v>
      </c>
      <c r="N753" s="50">
        <f t="shared" si="46"/>
        <v>3.511204157970517E-4</v>
      </c>
      <c r="O753" s="1" t="str">
        <f>VLOOKUP(D753,[1]Sheet1!$B$6:$C$870,2,0)</f>
        <v>Greenotel211</v>
      </c>
    </row>
    <row r="754" spans="2:15" ht="14.4" x14ac:dyDescent="0.25">
      <c r="B754" s="26">
        <f t="shared" si="47"/>
        <v>750</v>
      </c>
      <c r="C754" s="70" t="s">
        <v>2102</v>
      </c>
      <c r="D754" s="20" t="s">
        <v>2258</v>
      </c>
      <c r="E754" s="15" t="s">
        <v>2412</v>
      </c>
      <c r="F754" s="23">
        <v>1370448</v>
      </c>
      <c r="G754" s="42"/>
      <c r="H754" s="21">
        <f t="shared" si="44"/>
        <v>1370448</v>
      </c>
      <c r="I754" s="23">
        <v>1370448</v>
      </c>
      <c r="J754" s="23">
        <v>816102</v>
      </c>
      <c r="K754" s="21">
        <f t="shared" si="45"/>
        <v>2186550</v>
      </c>
      <c r="L754" s="15" t="s">
        <v>2565</v>
      </c>
      <c r="M754" s="123">
        <v>9717212973</v>
      </c>
      <c r="N754" s="50">
        <f t="shared" si="46"/>
        <v>6.8622376539810613E-4</v>
      </c>
      <c r="O754" s="1" t="str">
        <f>VLOOKUP(D754,[1]Sheet1!$B$6:$C$870,2,0)</f>
        <v>Greenotel212</v>
      </c>
    </row>
    <row r="755" spans="2:15" ht="14.4" x14ac:dyDescent="0.25">
      <c r="B755" s="26">
        <f t="shared" si="47"/>
        <v>751</v>
      </c>
      <c r="C755" s="70" t="s">
        <v>2103</v>
      </c>
      <c r="D755" s="20" t="s">
        <v>2259</v>
      </c>
      <c r="E755" s="15" t="s">
        <v>2413</v>
      </c>
      <c r="F755" s="23">
        <v>1416021</v>
      </c>
      <c r="G755" s="42"/>
      <c r="H755" s="21">
        <f t="shared" si="44"/>
        <v>1416021</v>
      </c>
      <c r="I755" s="23">
        <v>1416021</v>
      </c>
      <c r="J755" s="23">
        <v>859291</v>
      </c>
      <c r="K755" s="21">
        <f t="shared" si="45"/>
        <v>2275312</v>
      </c>
      <c r="L755" s="15" t="s">
        <v>2566</v>
      </c>
      <c r="M755" s="15">
        <v>8368731703</v>
      </c>
      <c r="N755" s="50">
        <f t="shared" si="46"/>
        <v>7.1408070617891002E-4</v>
      </c>
      <c r="O755" s="1" t="str">
        <f>VLOOKUP(D755,[1]Sheet1!$B$6:$C$870,2,0)</f>
        <v>Greenotel302</v>
      </c>
    </row>
    <row r="756" spans="2:15" ht="14.4" x14ac:dyDescent="0.25">
      <c r="B756" s="26">
        <f t="shared" si="47"/>
        <v>752</v>
      </c>
      <c r="C756" s="70" t="s">
        <v>2104</v>
      </c>
      <c r="D756" s="20" t="s">
        <v>2260</v>
      </c>
      <c r="E756" s="15" t="s">
        <v>2414</v>
      </c>
      <c r="F756" s="23">
        <v>1586765</v>
      </c>
      <c r="G756" s="42"/>
      <c r="H756" s="21">
        <f t="shared" si="44"/>
        <v>1586765</v>
      </c>
      <c r="I756" s="23">
        <v>1586765</v>
      </c>
      <c r="J756" s="23">
        <v>631151</v>
      </c>
      <c r="K756" s="21">
        <f t="shared" si="45"/>
        <v>2217916</v>
      </c>
      <c r="L756" s="15" t="s">
        <v>2567</v>
      </c>
      <c r="M756" s="15">
        <v>987388005</v>
      </c>
      <c r="N756" s="50">
        <f t="shared" si="46"/>
        <v>6.9606762656088627E-4</v>
      </c>
      <c r="O756" s="1" t="str">
        <f>VLOOKUP(D756,[1]Sheet1!$B$6:$C$870,2,0)</f>
        <v>Greenotel305</v>
      </c>
    </row>
    <row r="757" spans="2:15" ht="14.4" x14ac:dyDescent="0.25">
      <c r="B757" s="26">
        <f t="shared" si="47"/>
        <v>753</v>
      </c>
      <c r="C757" s="70" t="s">
        <v>2105</v>
      </c>
      <c r="D757" s="20" t="s">
        <v>2261</v>
      </c>
      <c r="E757" s="15" t="s">
        <v>2411</v>
      </c>
      <c r="F757" s="23">
        <v>1125000</v>
      </c>
      <c r="G757" s="42"/>
      <c r="H757" s="21">
        <f t="shared" si="44"/>
        <v>1125000</v>
      </c>
      <c r="I757" s="23">
        <v>1125000</v>
      </c>
      <c r="J757" s="23">
        <v>551145</v>
      </c>
      <c r="K757" s="21">
        <f t="shared" si="45"/>
        <v>1676145</v>
      </c>
      <c r="L757" s="15" t="s">
        <v>2563</v>
      </c>
      <c r="M757" s="15" t="s">
        <v>2564</v>
      </c>
      <c r="N757" s="50">
        <f t="shared" si="46"/>
        <v>5.2603898070165719E-4</v>
      </c>
      <c r="O757" s="1" t="str">
        <f>VLOOKUP(D757,[1]Sheet1!$B$6:$C$870,2,0)</f>
        <v>Greenotel312</v>
      </c>
    </row>
    <row r="758" spans="2:15" ht="14.4" x14ac:dyDescent="0.25">
      <c r="B758" s="26">
        <f t="shared" si="47"/>
        <v>754</v>
      </c>
      <c r="C758" s="70" t="s">
        <v>2106</v>
      </c>
      <c r="D758" s="20" t="s">
        <v>2262</v>
      </c>
      <c r="E758" s="15" t="s">
        <v>2415</v>
      </c>
      <c r="F758" s="23">
        <v>695445</v>
      </c>
      <c r="G758" s="42"/>
      <c r="H758" s="21">
        <f t="shared" si="44"/>
        <v>695445</v>
      </c>
      <c r="I758" s="23">
        <v>695445</v>
      </c>
      <c r="J758" s="23">
        <v>403242</v>
      </c>
      <c r="K758" s="21">
        <f t="shared" si="45"/>
        <v>1098687</v>
      </c>
      <c r="L758" s="15" t="s">
        <v>2554</v>
      </c>
      <c r="M758" s="15">
        <v>981122269</v>
      </c>
      <c r="N758" s="50">
        <f t="shared" si="46"/>
        <v>3.4481037713930576E-4</v>
      </c>
      <c r="O758" s="1" t="str">
        <f>VLOOKUP(D758,[1]Sheet1!$B$6:$C$870,2,0)</f>
        <v>Greenotel313</v>
      </c>
    </row>
    <row r="759" spans="2:15" ht="14.4" x14ac:dyDescent="0.25">
      <c r="B759" s="26">
        <f t="shared" si="47"/>
        <v>755</v>
      </c>
      <c r="C759" s="70" t="s">
        <v>2107</v>
      </c>
      <c r="D759" s="20" t="s">
        <v>2263</v>
      </c>
      <c r="E759" s="15" t="s">
        <v>2415</v>
      </c>
      <c r="F759" s="23">
        <v>695445</v>
      </c>
      <c r="G759" s="42"/>
      <c r="H759" s="21">
        <f t="shared" si="44"/>
        <v>695445</v>
      </c>
      <c r="I759" s="23">
        <v>695445</v>
      </c>
      <c r="J759" s="23">
        <v>412580</v>
      </c>
      <c r="K759" s="21">
        <f t="shared" si="45"/>
        <v>1108025</v>
      </c>
      <c r="L759" s="15" t="s">
        <v>2554</v>
      </c>
      <c r="M759" s="15">
        <v>981122269</v>
      </c>
      <c r="N759" s="50">
        <f t="shared" si="46"/>
        <v>3.4774100187749495E-4</v>
      </c>
      <c r="O759" s="1" t="str">
        <f>VLOOKUP(D759,[1]Sheet1!$B$6:$C$870,2,0)</f>
        <v>Greenotel314</v>
      </c>
    </row>
    <row r="760" spans="2:15" ht="14.4" x14ac:dyDescent="0.25">
      <c r="B760" s="26">
        <f t="shared" si="47"/>
        <v>756</v>
      </c>
      <c r="C760" s="70" t="s">
        <v>2108</v>
      </c>
      <c r="D760" s="20" t="s">
        <v>2264</v>
      </c>
      <c r="E760" s="15" t="s">
        <v>2406</v>
      </c>
      <c r="F760" s="23">
        <v>686095</v>
      </c>
      <c r="G760" s="42"/>
      <c r="H760" s="21">
        <f t="shared" si="44"/>
        <v>686095</v>
      </c>
      <c r="I760" s="23">
        <v>686095</v>
      </c>
      <c r="J760" s="23">
        <v>422247</v>
      </c>
      <c r="K760" s="21">
        <f t="shared" si="45"/>
        <v>1108342</v>
      </c>
      <c r="L760" s="15" t="s">
        <v>2554</v>
      </c>
      <c r="M760" s="15">
        <v>981122269</v>
      </c>
      <c r="N760" s="50">
        <f t="shared" si="46"/>
        <v>3.4784048871000788E-4</v>
      </c>
      <c r="O760" s="1" t="str">
        <f>VLOOKUP(D760,[1]Sheet1!$B$6:$C$870,2,0)</f>
        <v>Greenotel411</v>
      </c>
    </row>
    <row r="761" spans="2:15" ht="14.4" x14ac:dyDescent="0.25">
      <c r="B761" s="26">
        <f t="shared" si="47"/>
        <v>757</v>
      </c>
      <c r="C761" s="70" t="s">
        <v>2109</v>
      </c>
      <c r="D761" s="20" t="s">
        <v>2265</v>
      </c>
      <c r="E761" s="15" t="s">
        <v>2416</v>
      </c>
      <c r="F761" s="23">
        <v>809487</v>
      </c>
      <c r="G761" s="42"/>
      <c r="H761" s="21">
        <f t="shared" si="44"/>
        <v>809487</v>
      </c>
      <c r="I761" s="23">
        <v>809487</v>
      </c>
      <c r="J761" s="23">
        <v>516003</v>
      </c>
      <c r="K761" s="21">
        <f t="shared" si="45"/>
        <v>1325490</v>
      </c>
      <c r="L761" s="15" t="s">
        <v>2568</v>
      </c>
      <c r="M761" s="15">
        <v>9999596039</v>
      </c>
      <c r="N761" s="50">
        <f t="shared" si="46"/>
        <v>4.159899104971465E-4</v>
      </c>
      <c r="O761" s="1" t="str">
        <f>VLOOKUP(D761,[1]Sheet1!$B$6:$C$870,2,0)</f>
        <v>Greenotel503</v>
      </c>
    </row>
    <row r="762" spans="2:15" ht="15" x14ac:dyDescent="0.25">
      <c r="B762" s="26">
        <f t="shared" si="47"/>
        <v>758</v>
      </c>
      <c r="C762" s="70" t="s">
        <v>2110</v>
      </c>
      <c r="D762" s="20" t="s">
        <v>2266</v>
      </c>
      <c r="E762" s="15" t="s">
        <v>2417</v>
      </c>
      <c r="F762" s="23">
        <v>1214375</v>
      </c>
      <c r="G762" s="42"/>
      <c r="H762" s="21">
        <f t="shared" si="44"/>
        <v>1214375</v>
      </c>
      <c r="I762" s="23">
        <v>1214375</v>
      </c>
      <c r="J762" s="23">
        <v>702859</v>
      </c>
      <c r="K762" s="21">
        <f t="shared" si="45"/>
        <v>1917234</v>
      </c>
      <c r="L762" s="119" t="s">
        <v>3409</v>
      </c>
      <c r="M762" s="118">
        <v>9312047980</v>
      </c>
      <c r="N762" s="50">
        <f t="shared" si="46"/>
        <v>6.0170201213293666E-4</v>
      </c>
      <c r="O762" s="1" t="str">
        <f>VLOOKUP(D762,[1]Sheet1!$B$6:$C$870,2,0)</f>
        <v>Greenotel504</v>
      </c>
    </row>
    <row r="763" spans="2:15" ht="14.4" x14ac:dyDescent="0.25">
      <c r="B763" s="26">
        <f t="shared" si="47"/>
        <v>759</v>
      </c>
      <c r="C763" s="70" t="s">
        <v>2111</v>
      </c>
      <c r="D763" s="20" t="s">
        <v>2267</v>
      </c>
      <c r="E763" s="15" t="s">
        <v>2418</v>
      </c>
      <c r="F763" s="23">
        <v>689278</v>
      </c>
      <c r="G763" s="42"/>
      <c r="H763" s="21">
        <f t="shared" si="44"/>
        <v>689278</v>
      </c>
      <c r="I763" s="23">
        <v>689278</v>
      </c>
      <c r="J763" s="23">
        <v>416067</v>
      </c>
      <c r="K763" s="21">
        <f t="shared" si="45"/>
        <v>1105345</v>
      </c>
      <c r="L763" s="15" t="s">
        <v>2554</v>
      </c>
      <c r="M763" s="15">
        <v>981122269</v>
      </c>
      <c r="N763" s="50">
        <f t="shared" si="46"/>
        <v>3.4689991446066617E-4</v>
      </c>
      <c r="O763" s="1" t="str">
        <f>VLOOKUP(D763,[1]Sheet1!$B$6:$C$870,2,0)</f>
        <v>Greenotel512</v>
      </c>
    </row>
    <row r="764" spans="2:15" ht="14.4" x14ac:dyDescent="0.25">
      <c r="B764" s="26">
        <f t="shared" si="47"/>
        <v>760</v>
      </c>
      <c r="C764" s="70" t="s">
        <v>2112</v>
      </c>
      <c r="D764" s="20" t="s">
        <v>2268</v>
      </c>
      <c r="E764" s="15" t="s">
        <v>2418</v>
      </c>
      <c r="F764" s="23">
        <v>700949</v>
      </c>
      <c r="G764" s="42"/>
      <c r="H764" s="21">
        <f t="shared" si="44"/>
        <v>700949</v>
      </c>
      <c r="I764" s="23">
        <v>700949</v>
      </c>
      <c r="J764" s="23">
        <v>444759</v>
      </c>
      <c r="K764" s="21">
        <f t="shared" si="45"/>
        <v>1145708</v>
      </c>
      <c r="L764" s="15" t="s">
        <v>2554</v>
      </c>
      <c r="M764" s="15">
        <v>981122269</v>
      </c>
      <c r="N764" s="50">
        <f t="shared" si="46"/>
        <v>3.5956738140300172E-4</v>
      </c>
      <c r="O764" s="1" t="str">
        <f>VLOOKUP(D764,[1]Sheet1!$B$6:$C$870,2,0)</f>
        <v>Greenotel513</v>
      </c>
    </row>
    <row r="765" spans="2:15" ht="14.4" x14ac:dyDescent="0.25">
      <c r="B765" s="26">
        <f t="shared" si="47"/>
        <v>761</v>
      </c>
      <c r="C765" s="70" t="s">
        <v>2113</v>
      </c>
      <c r="D765" s="20" t="s">
        <v>2269</v>
      </c>
      <c r="E765" s="15" t="s">
        <v>2416</v>
      </c>
      <c r="F765" s="23">
        <v>837648</v>
      </c>
      <c r="G765" s="42"/>
      <c r="H765" s="21">
        <f t="shared" si="44"/>
        <v>837648</v>
      </c>
      <c r="I765" s="23">
        <v>837648</v>
      </c>
      <c r="J765" s="23">
        <v>536461</v>
      </c>
      <c r="K765" s="21">
        <f t="shared" si="45"/>
        <v>1374109</v>
      </c>
      <c r="L765" s="15" t="s">
        <v>2568</v>
      </c>
      <c r="M765" s="15">
        <v>9999596039</v>
      </c>
      <c r="N765" s="50">
        <f t="shared" si="46"/>
        <v>4.3124842882505599E-4</v>
      </c>
      <c r="O765" s="1" t="str">
        <f>VLOOKUP(D765,[1]Sheet1!$B$6:$C$870,2,0)</f>
        <v>Greenotel603</v>
      </c>
    </row>
    <row r="766" spans="2:15" ht="14.4" x14ac:dyDescent="0.25">
      <c r="B766" s="26">
        <f t="shared" si="47"/>
        <v>762</v>
      </c>
      <c r="C766" s="70" t="s">
        <v>2114</v>
      </c>
      <c r="D766" s="20" t="s">
        <v>2270</v>
      </c>
      <c r="E766" s="15" t="s">
        <v>2419</v>
      </c>
      <c r="F766" s="23">
        <v>1139647</v>
      </c>
      <c r="G766" s="42"/>
      <c r="H766" s="21">
        <f t="shared" si="44"/>
        <v>1139647</v>
      </c>
      <c r="I766" s="23">
        <v>1084924</v>
      </c>
      <c r="J766" s="23">
        <v>580243</v>
      </c>
      <c r="K766" s="21">
        <f t="shared" si="45"/>
        <v>1665167</v>
      </c>
      <c r="L766" s="15" t="s">
        <v>2570</v>
      </c>
      <c r="M766" s="15">
        <v>9910555249</v>
      </c>
      <c r="N766" s="50">
        <f t="shared" si="46"/>
        <v>5.2259366067854303E-4</v>
      </c>
      <c r="O766" s="1" t="str">
        <f>VLOOKUP(D766,[1]Sheet1!$B$6:$C$870,2,0)</f>
        <v>Greenotel604</v>
      </c>
    </row>
    <row r="767" spans="2:15" ht="14.4" x14ac:dyDescent="0.25">
      <c r="B767" s="26">
        <f t="shared" si="47"/>
        <v>763</v>
      </c>
      <c r="C767" s="70" t="s">
        <v>2115</v>
      </c>
      <c r="D767" s="20" t="s">
        <v>2271</v>
      </c>
      <c r="E767" s="15" t="s">
        <v>2420</v>
      </c>
      <c r="F767" s="23">
        <v>1275364</v>
      </c>
      <c r="G767" s="42"/>
      <c r="H767" s="21">
        <f t="shared" si="44"/>
        <v>1275364</v>
      </c>
      <c r="I767" s="23">
        <v>1275361</v>
      </c>
      <c r="J767" s="23">
        <v>543839</v>
      </c>
      <c r="K767" s="21">
        <f t="shared" si="45"/>
        <v>1819200</v>
      </c>
      <c r="L767" s="15" t="s">
        <v>2571</v>
      </c>
      <c r="M767" s="15">
        <v>9582820711</v>
      </c>
      <c r="N767" s="50">
        <f t="shared" si="46"/>
        <v>5.7093515996077592E-4</v>
      </c>
      <c r="O767" s="1" t="str">
        <f>VLOOKUP(D767,[1]Sheet1!$B$6:$C$870,2,0)</f>
        <v>Greenotel612</v>
      </c>
    </row>
    <row r="768" spans="2:15" ht="15" x14ac:dyDescent="0.25">
      <c r="B768" s="26">
        <f t="shared" si="47"/>
        <v>764</v>
      </c>
      <c r="C768" s="70" t="s">
        <v>2116</v>
      </c>
      <c r="D768" s="20" t="s">
        <v>2272</v>
      </c>
      <c r="E768" s="15" t="s">
        <v>2417</v>
      </c>
      <c r="F768" s="23">
        <v>1292358</v>
      </c>
      <c r="G768" s="42"/>
      <c r="H768" s="21">
        <f t="shared" si="44"/>
        <v>1292358</v>
      </c>
      <c r="I768" s="23">
        <v>1292359</v>
      </c>
      <c r="J768" s="23">
        <v>744393</v>
      </c>
      <c r="K768" s="21">
        <f t="shared" si="45"/>
        <v>2036752</v>
      </c>
      <c r="L768" s="15" t="s">
        <v>2569</v>
      </c>
      <c r="M768" s="118">
        <v>9312047980</v>
      </c>
      <c r="N768" s="50">
        <f t="shared" si="46"/>
        <v>6.3921137253761565E-4</v>
      </c>
      <c r="O768" s="1" t="str">
        <f>VLOOKUP(D768,[1]Sheet1!$B$6:$C$870,2,0)</f>
        <v>Greenotel708</v>
      </c>
    </row>
    <row r="769" spans="2:15" ht="14.4" x14ac:dyDescent="0.25">
      <c r="B769" s="26">
        <f t="shared" si="47"/>
        <v>765</v>
      </c>
      <c r="C769" s="70" t="s">
        <v>2117</v>
      </c>
      <c r="D769" s="20" t="s">
        <v>2273</v>
      </c>
      <c r="E769" s="15" t="s">
        <v>2421</v>
      </c>
      <c r="F769" s="23">
        <v>1523550</v>
      </c>
      <c r="G769" s="42"/>
      <c r="H769" s="21">
        <f t="shared" si="44"/>
        <v>1523550</v>
      </c>
      <c r="I769" s="23">
        <v>1523550</v>
      </c>
      <c r="J769" s="23">
        <v>947664</v>
      </c>
      <c r="K769" s="21">
        <f t="shared" si="45"/>
        <v>2471214</v>
      </c>
      <c r="L769" s="15" t="s">
        <v>2572</v>
      </c>
      <c r="M769" s="15" t="s">
        <v>2573</v>
      </c>
      <c r="N769" s="50">
        <f t="shared" si="46"/>
        <v>7.7556231331756215E-4</v>
      </c>
      <c r="O769" s="1" t="str">
        <f>VLOOKUP(D769,[1]Sheet1!$B$6:$C$870,2,0)</f>
        <v>Greenotel802</v>
      </c>
    </row>
    <row r="770" spans="2:15" ht="14.4" x14ac:dyDescent="0.25">
      <c r="B770" s="26">
        <f t="shared" si="47"/>
        <v>766</v>
      </c>
      <c r="C770" s="70" t="s">
        <v>2118</v>
      </c>
      <c r="D770" s="20" t="s">
        <v>2274</v>
      </c>
      <c r="E770" s="15" t="s">
        <v>2422</v>
      </c>
      <c r="F770" s="23">
        <v>1977900</v>
      </c>
      <c r="G770" s="42"/>
      <c r="H770" s="21">
        <f t="shared" si="44"/>
        <v>1977900</v>
      </c>
      <c r="I770" s="23">
        <v>1977900</v>
      </c>
      <c r="J770" s="23">
        <v>263198</v>
      </c>
      <c r="K770" s="21">
        <f t="shared" si="45"/>
        <v>2241098</v>
      </c>
      <c r="L770" s="15" t="s">
        <v>2574</v>
      </c>
      <c r="M770" s="15" t="s">
        <v>2575</v>
      </c>
      <c r="N770" s="50">
        <f t="shared" si="46"/>
        <v>7.0334303271645502E-4</v>
      </c>
      <c r="O770" s="1" t="str">
        <f>VLOOKUP(D770,[1]Sheet1!$B$6:$C$870,2,0)</f>
        <v>Greenotel804</v>
      </c>
    </row>
    <row r="771" spans="2:15" ht="14.4" x14ac:dyDescent="0.25">
      <c r="B771" s="26">
        <f t="shared" si="47"/>
        <v>767</v>
      </c>
      <c r="C771" s="70" t="s">
        <v>2119</v>
      </c>
      <c r="D771" s="20" t="s">
        <v>2275</v>
      </c>
      <c r="E771" s="15" t="s">
        <v>2423</v>
      </c>
      <c r="F771" s="23">
        <v>1979121</v>
      </c>
      <c r="G771" s="42"/>
      <c r="H771" s="21">
        <f t="shared" si="44"/>
        <v>1979121</v>
      </c>
      <c r="I771" s="23">
        <v>1979121</v>
      </c>
      <c r="J771" s="23">
        <v>607153</v>
      </c>
      <c r="K771" s="21">
        <f t="shared" si="45"/>
        <v>2586274</v>
      </c>
      <c r="L771" s="115" t="s">
        <v>3407</v>
      </c>
      <c r="M771" s="15">
        <v>9419081302</v>
      </c>
      <c r="N771" s="50">
        <f t="shared" si="46"/>
        <v>8.1167258129529233E-4</v>
      </c>
      <c r="O771" s="1" t="str">
        <f>VLOOKUP(D771,[1]Sheet1!$B$6:$C$870,2,0)</f>
        <v>Greenotel-813</v>
      </c>
    </row>
    <row r="772" spans="2:15" ht="14.4" x14ac:dyDescent="0.25">
      <c r="B772" s="26">
        <f t="shared" si="47"/>
        <v>768</v>
      </c>
      <c r="C772" s="70" t="s">
        <v>2120</v>
      </c>
      <c r="D772" s="20" t="s">
        <v>2276</v>
      </c>
      <c r="E772" s="15" t="s">
        <v>2424</v>
      </c>
      <c r="F772" s="23">
        <v>1321853</v>
      </c>
      <c r="G772" s="42"/>
      <c r="H772" s="21">
        <f t="shared" si="44"/>
        <v>1321853</v>
      </c>
      <c r="I772" s="23">
        <v>1321853</v>
      </c>
      <c r="J772" s="23">
        <v>793999</v>
      </c>
      <c r="K772" s="21">
        <f t="shared" si="45"/>
        <v>2115852</v>
      </c>
      <c r="L772" s="15" t="s">
        <v>2576</v>
      </c>
      <c r="M772" s="15" t="s">
        <v>2577</v>
      </c>
      <c r="N772" s="50">
        <f t="shared" si="46"/>
        <v>6.6403600487759877E-4</v>
      </c>
      <c r="O772" s="1" t="str">
        <f>VLOOKUP(D772,[1]Sheet1!$B$6:$C$870,2,0)</f>
        <v>Greenotel904</v>
      </c>
    </row>
    <row r="773" spans="2:15" ht="14.4" x14ac:dyDescent="0.25">
      <c r="B773" s="26">
        <f t="shared" si="47"/>
        <v>769</v>
      </c>
      <c r="C773" s="70" t="s">
        <v>2121</v>
      </c>
      <c r="D773" s="20" t="s">
        <v>2277</v>
      </c>
      <c r="E773" s="15" t="s">
        <v>2402</v>
      </c>
      <c r="F773" s="23">
        <v>675398</v>
      </c>
      <c r="G773" s="42"/>
      <c r="H773" s="21">
        <f t="shared" si="44"/>
        <v>675398</v>
      </c>
      <c r="I773" s="23">
        <v>675398</v>
      </c>
      <c r="J773" s="23">
        <v>400132</v>
      </c>
      <c r="K773" s="21">
        <f t="shared" si="45"/>
        <v>1075530</v>
      </c>
      <c r="L773" s="15" t="s">
        <v>2554</v>
      </c>
      <c r="M773" s="15">
        <v>981122269</v>
      </c>
      <c r="N773" s="50">
        <f t="shared" si="46"/>
        <v>3.375428169484462E-4</v>
      </c>
      <c r="O773" s="1" t="str">
        <f>VLOOKUP(D773,[1]Sheet1!$B$6:$C$870,2,0)</f>
        <v>Greenotel914</v>
      </c>
    </row>
    <row r="774" spans="2:15" ht="14.4" x14ac:dyDescent="0.25">
      <c r="B774" s="26">
        <f t="shared" si="47"/>
        <v>770</v>
      </c>
      <c r="C774" s="70" t="s">
        <v>2122</v>
      </c>
      <c r="D774" s="20" t="s">
        <v>2278</v>
      </c>
      <c r="E774" s="15" t="s">
        <v>2425</v>
      </c>
      <c r="F774" s="23">
        <v>1976849</v>
      </c>
      <c r="G774" s="42"/>
      <c r="H774" s="21">
        <f t="shared" ref="H774:H837" si="48">F774+G774</f>
        <v>1976849</v>
      </c>
      <c r="I774" s="23">
        <v>1976849</v>
      </c>
      <c r="J774" s="23">
        <v>1263641</v>
      </c>
      <c r="K774" s="21">
        <f t="shared" ref="K774:K836" si="49">I774+J774</f>
        <v>3240490</v>
      </c>
      <c r="L774" s="15" t="s">
        <v>2578</v>
      </c>
      <c r="M774" s="15">
        <v>9717021061</v>
      </c>
      <c r="N774" s="50">
        <f t="shared" ref="N774:N837" si="50">K774/$K$904</f>
        <v>1.016990807223667E-3</v>
      </c>
      <c r="O774" s="1" t="str">
        <f>VLOOKUP(D774,[1]Sheet1!$B$6:$C$870,2,0)</f>
        <v>GreenotelG15</v>
      </c>
    </row>
    <row r="775" spans="2:15" ht="14.4" x14ac:dyDescent="0.25">
      <c r="B775" s="26">
        <f t="shared" si="47"/>
        <v>771</v>
      </c>
      <c r="C775" s="70" t="s">
        <v>2123</v>
      </c>
      <c r="D775" s="20" t="s">
        <v>2279</v>
      </c>
      <c r="E775" s="15" t="s">
        <v>2426</v>
      </c>
      <c r="F775" s="23">
        <v>1785693</v>
      </c>
      <c r="G775" s="42"/>
      <c r="H775" s="21">
        <f t="shared" si="48"/>
        <v>1785693</v>
      </c>
      <c r="I775" s="23">
        <v>1785639</v>
      </c>
      <c r="J775" s="23">
        <v>1159662</v>
      </c>
      <c r="K775" s="21">
        <f t="shared" si="49"/>
        <v>2945301</v>
      </c>
      <c r="L775" s="43" t="s">
        <v>2664</v>
      </c>
      <c r="M775" s="15">
        <v>9654497975</v>
      </c>
      <c r="N775" s="50">
        <f t="shared" si="50"/>
        <v>9.2434910816162786E-4</v>
      </c>
      <c r="O775" s="1" t="str">
        <f>VLOOKUP(D775,[1]Sheet1!$B$6:$C$870,2,0)</f>
        <v>GreenotelG17</v>
      </c>
    </row>
    <row r="776" spans="2:15" ht="14.4" x14ac:dyDescent="0.25">
      <c r="B776" s="26">
        <f t="shared" ref="B776:B839" si="51">+B775+1</f>
        <v>772</v>
      </c>
      <c r="C776" s="70" t="s">
        <v>2124</v>
      </c>
      <c r="D776" s="20" t="s">
        <v>2280</v>
      </c>
      <c r="E776" s="15" t="s">
        <v>2427</v>
      </c>
      <c r="F776" s="23">
        <v>1631557</v>
      </c>
      <c r="G776" s="42"/>
      <c r="H776" s="21">
        <f t="shared" si="48"/>
        <v>1631557</v>
      </c>
      <c r="I776" s="23">
        <v>1631557</v>
      </c>
      <c r="J776" s="23">
        <v>364337</v>
      </c>
      <c r="K776" s="21">
        <f t="shared" si="49"/>
        <v>1995894</v>
      </c>
      <c r="L776" s="43" t="s">
        <v>2665</v>
      </c>
      <c r="M776" s="15">
        <v>8750638220</v>
      </c>
      <c r="N776" s="50">
        <f t="shared" si="50"/>
        <v>6.2638855549403745E-4</v>
      </c>
      <c r="O776" s="1" t="str">
        <f>VLOOKUP(D776,[1]Sheet1!$B$6:$C$870,2,0)</f>
        <v>GreenotelLGF1A</v>
      </c>
    </row>
    <row r="777" spans="2:15" ht="14.4" x14ac:dyDescent="0.25">
      <c r="B777" s="26">
        <f t="shared" si="51"/>
        <v>773</v>
      </c>
      <c r="C777" s="70" t="s">
        <v>2125</v>
      </c>
      <c r="D777" s="20" t="s">
        <v>2281</v>
      </c>
      <c r="E777" s="15" t="s">
        <v>2428</v>
      </c>
      <c r="F777" s="23">
        <v>2000000</v>
      </c>
      <c r="G777" s="42"/>
      <c r="H777" s="21">
        <f t="shared" si="48"/>
        <v>2000000</v>
      </c>
      <c r="I777" s="23">
        <v>2000000</v>
      </c>
      <c r="J777" s="23">
        <v>383298</v>
      </c>
      <c r="K777" s="21">
        <f t="shared" si="49"/>
        <v>2383298</v>
      </c>
      <c r="L777" s="123" t="s">
        <v>3517</v>
      </c>
      <c r="M777" s="125" t="s">
        <v>3518</v>
      </c>
      <c r="N777" s="50">
        <f t="shared" si="50"/>
        <v>7.4797087998251842E-4</v>
      </c>
      <c r="O777" s="1" t="str">
        <f>VLOOKUP(D777,[1]Sheet1!$B$6:$C$870,2,0)</f>
        <v>GreenotelLGF2A</v>
      </c>
    </row>
    <row r="778" spans="2:15" ht="14.4" x14ac:dyDescent="0.25">
      <c r="B778" s="26">
        <f t="shared" si="51"/>
        <v>774</v>
      </c>
      <c r="C778" s="70" t="s">
        <v>2126</v>
      </c>
      <c r="D778" s="20" t="s">
        <v>2282</v>
      </c>
      <c r="E778" s="15" t="s">
        <v>2429</v>
      </c>
      <c r="F778" s="122">
        <v>1684307</v>
      </c>
      <c r="G778" s="42"/>
      <c r="H778" s="21">
        <f t="shared" si="48"/>
        <v>1684307</v>
      </c>
      <c r="I778" s="122">
        <v>1684307</v>
      </c>
      <c r="J778" s="122">
        <f>601608+8636</f>
        <v>610244</v>
      </c>
      <c r="K778" s="21">
        <f t="shared" si="49"/>
        <v>2294551</v>
      </c>
      <c r="L778" s="126" t="s">
        <v>3519</v>
      </c>
      <c r="M778" s="123" t="s">
        <v>3520</v>
      </c>
      <c r="N778" s="50">
        <f t="shared" si="50"/>
        <v>7.2011864678053999E-4</v>
      </c>
      <c r="O778" s="1" t="str">
        <f>VLOOKUP(D778,[1]Sheet1!$B$6:$C$870,2,0)</f>
        <v>GreenotelLGF5</v>
      </c>
    </row>
    <row r="779" spans="2:15" ht="15.6" x14ac:dyDescent="0.3">
      <c r="B779" s="26">
        <f t="shared" si="51"/>
        <v>775</v>
      </c>
      <c r="C779" s="70" t="s">
        <v>2127</v>
      </c>
      <c r="D779" s="20" t="s">
        <v>2283</v>
      </c>
      <c r="E779" s="15" t="s">
        <v>2430</v>
      </c>
      <c r="F779" s="23">
        <v>1040000</v>
      </c>
      <c r="G779" s="42"/>
      <c r="H779" s="21">
        <f t="shared" si="48"/>
        <v>1040000</v>
      </c>
      <c r="I779" s="23">
        <v>1040000</v>
      </c>
      <c r="J779" s="23">
        <v>678053</v>
      </c>
      <c r="K779" s="21">
        <f t="shared" si="49"/>
        <v>1718053</v>
      </c>
      <c r="L779" s="65" t="s">
        <v>2680</v>
      </c>
      <c r="M779" s="117">
        <v>9873100210</v>
      </c>
      <c r="N779" s="50">
        <f t="shared" si="50"/>
        <v>5.3919132826302273E-4</v>
      </c>
      <c r="O779" s="1" t="str">
        <f>VLOOKUP(D779,[1]Sheet1!$B$6:$C$870,2,0)</f>
        <v>GreenotelShopG12A</v>
      </c>
    </row>
    <row r="780" spans="2:15" ht="14.4" x14ac:dyDescent="0.25">
      <c r="B780" s="26">
        <f t="shared" si="51"/>
        <v>776</v>
      </c>
      <c r="C780" s="70" t="s">
        <v>2128</v>
      </c>
      <c r="D780" s="20" t="s">
        <v>2284</v>
      </c>
      <c r="E780" s="15" t="s">
        <v>2431</v>
      </c>
      <c r="F780" s="23">
        <v>1786344</v>
      </c>
      <c r="G780" s="42"/>
      <c r="H780" s="21">
        <f t="shared" si="48"/>
        <v>1786344</v>
      </c>
      <c r="I780" s="23">
        <v>1558000</v>
      </c>
      <c r="J780" s="23">
        <v>745197</v>
      </c>
      <c r="K780" s="21">
        <f t="shared" si="49"/>
        <v>2303197</v>
      </c>
      <c r="L780" s="43" t="s">
        <v>2692</v>
      </c>
      <c r="M780" s="15">
        <v>9810364794</v>
      </c>
      <c r="N780" s="50">
        <f t="shared" si="50"/>
        <v>7.228320952155779E-4</v>
      </c>
      <c r="O780" s="1" t="str">
        <f>VLOOKUP(D780,[1]Sheet1!$B$6:$C$870,2,0)</f>
        <v>GreenotelshopG16</v>
      </c>
    </row>
    <row r="781" spans="2:15" ht="14.4" x14ac:dyDescent="0.25">
      <c r="B781" s="26">
        <f t="shared" si="51"/>
        <v>777</v>
      </c>
      <c r="C781" s="70" t="s">
        <v>2129</v>
      </c>
      <c r="D781" s="20" t="s">
        <v>2285</v>
      </c>
      <c r="E781" s="15" t="s">
        <v>2432</v>
      </c>
      <c r="F781" s="23">
        <v>1645315</v>
      </c>
      <c r="G781" s="42"/>
      <c r="H781" s="21">
        <f t="shared" si="48"/>
        <v>1645315</v>
      </c>
      <c r="I781" s="23">
        <v>1245315</v>
      </c>
      <c r="J781" s="23">
        <v>800915</v>
      </c>
      <c r="K781" s="21">
        <f t="shared" si="49"/>
        <v>2046230</v>
      </c>
      <c r="L781" s="15" t="s">
        <v>2581</v>
      </c>
      <c r="M781" s="15">
        <v>9971224916</v>
      </c>
      <c r="N781" s="50">
        <f t="shared" si="50"/>
        <v>6.4218593467817641E-4</v>
      </c>
      <c r="O781" s="1" t="str">
        <f>VLOOKUP(D781,[1]Sheet1!$B$6:$C$870,2,0)</f>
        <v>GreenotelshopG2</v>
      </c>
    </row>
    <row r="782" spans="2:15" ht="14.4" x14ac:dyDescent="0.25">
      <c r="B782" s="26">
        <f t="shared" si="51"/>
        <v>778</v>
      </c>
      <c r="C782" s="70" t="s">
        <v>2130</v>
      </c>
      <c r="D782" s="20" t="s">
        <v>2286</v>
      </c>
      <c r="E782" s="15" t="s">
        <v>2433</v>
      </c>
      <c r="F782" s="23">
        <v>1852230</v>
      </c>
      <c r="G782" s="42"/>
      <c r="H782" s="21">
        <f t="shared" si="48"/>
        <v>1852230</v>
      </c>
      <c r="I782" s="23">
        <v>1852230</v>
      </c>
      <c r="J782" s="23">
        <v>633659</v>
      </c>
      <c r="K782" s="21">
        <f t="shared" si="49"/>
        <v>2485889</v>
      </c>
      <c r="L782" s="43" t="s">
        <v>2693</v>
      </c>
      <c r="M782" s="101" t="s">
        <v>2694</v>
      </c>
      <c r="N782" s="50">
        <f t="shared" si="50"/>
        <v>7.8016789460187632E-4</v>
      </c>
      <c r="O782" s="1" t="str">
        <f>VLOOKUP(D782,[1]Sheet1!$B$6:$C$870,2,0)</f>
        <v>GreenotelshopG2B</v>
      </c>
    </row>
    <row r="783" spans="2:15" ht="14.4" x14ac:dyDescent="0.25">
      <c r="B783" s="26">
        <f t="shared" si="51"/>
        <v>779</v>
      </c>
      <c r="C783" s="70" t="s">
        <v>2131</v>
      </c>
      <c r="D783" s="20" t="s">
        <v>2287</v>
      </c>
      <c r="E783" s="15" t="s">
        <v>2434</v>
      </c>
      <c r="F783" s="23">
        <v>1177116</v>
      </c>
      <c r="G783" s="42"/>
      <c r="H783" s="21">
        <f t="shared" si="48"/>
        <v>1177116</v>
      </c>
      <c r="I783" s="23">
        <v>1177116</v>
      </c>
      <c r="J783" s="23">
        <v>730271</v>
      </c>
      <c r="K783" s="21">
        <f t="shared" si="49"/>
        <v>1907387</v>
      </c>
      <c r="L783" s="15" t="s">
        <v>2582</v>
      </c>
      <c r="M783" s="15">
        <v>9990101034</v>
      </c>
      <c r="N783" s="50">
        <f t="shared" si="50"/>
        <v>5.9861164355326773E-4</v>
      </c>
      <c r="O783" s="1" t="str">
        <f>VLOOKUP(D783,[1]Sheet1!$B$6:$C$870,2,0)</f>
        <v>GreenotelShopG9A</v>
      </c>
    </row>
    <row r="784" spans="2:15" ht="14.4" x14ac:dyDescent="0.25">
      <c r="B784" s="26">
        <f t="shared" si="51"/>
        <v>780</v>
      </c>
      <c r="C784" s="70" t="s">
        <v>2132</v>
      </c>
      <c r="D784" s="20" t="s">
        <v>2288</v>
      </c>
      <c r="E784" s="15" t="s">
        <v>2435</v>
      </c>
      <c r="F784" s="23">
        <v>2383602</v>
      </c>
      <c r="G784" s="42"/>
      <c r="H784" s="21">
        <f t="shared" si="48"/>
        <v>2383602</v>
      </c>
      <c r="I784" s="23">
        <v>2383602</v>
      </c>
      <c r="J784" s="23">
        <v>819173</v>
      </c>
      <c r="K784" s="21">
        <f t="shared" si="49"/>
        <v>3202775</v>
      </c>
      <c r="L784" s="15" t="s">
        <v>2583</v>
      </c>
      <c r="M784" s="15">
        <v>9810025667</v>
      </c>
      <c r="N784" s="50">
        <f t="shared" si="50"/>
        <v>1.0051543848633322E-3</v>
      </c>
      <c r="O784" s="1" t="str">
        <f>VLOOKUP(D784,[1]Sheet1!$B$6:$C$870,2,0)</f>
        <v>IRIS106</v>
      </c>
    </row>
    <row r="785" spans="2:15" ht="14.4" x14ac:dyDescent="0.25">
      <c r="B785" s="26">
        <f t="shared" si="51"/>
        <v>781</v>
      </c>
      <c r="C785" s="70" t="s">
        <v>2133</v>
      </c>
      <c r="D785" s="20" t="s">
        <v>2289</v>
      </c>
      <c r="E785" s="15" t="s">
        <v>2436</v>
      </c>
      <c r="F785" s="23">
        <v>4429079</v>
      </c>
      <c r="G785" s="42"/>
      <c r="H785" s="21">
        <f t="shared" si="48"/>
        <v>4429079</v>
      </c>
      <c r="I785" s="23">
        <v>4429079</v>
      </c>
      <c r="J785" s="23">
        <v>1388638</v>
      </c>
      <c r="K785" s="21">
        <f t="shared" si="49"/>
        <v>5817717</v>
      </c>
      <c r="L785" s="43" t="s">
        <v>2656</v>
      </c>
      <c r="M785" s="15">
        <v>9711007131</v>
      </c>
      <c r="N785" s="50">
        <f t="shared" si="50"/>
        <v>1.8258240908099856E-3</v>
      </c>
      <c r="O785" s="1" t="str">
        <f>VLOOKUP(D785,[1]Sheet1!$B$6:$C$870,2,0)</f>
        <v>IRIS1102</v>
      </c>
    </row>
    <row r="786" spans="2:15" ht="14.4" x14ac:dyDescent="0.25">
      <c r="B786" s="26">
        <f t="shared" si="51"/>
        <v>782</v>
      </c>
      <c r="C786" s="70" t="s">
        <v>2134</v>
      </c>
      <c r="D786" s="20" t="s">
        <v>2290</v>
      </c>
      <c r="E786" s="15" t="s">
        <v>2437</v>
      </c>
      <c r="F786" s="23">
        <v>2274519</v>
      </c>
      <c r="G786" s="42"/>
      <c r="H786" s="21">
        <f t="shared" si="48"/>
        <v>2274519</v>
      </c>
      <c r="I786" s="23">
        <v>2274519</v>
      </c>
      <c r="J786" s="23">
        <v>1353209</v>
      </c>
      <c r="K786" s="21">
        <f t="shared" si="49"/>
        <v>3627728</v>
      </c>
      <c r="L786" s="15" t="s">
        <v>2584</v>
      </c>
      <c r="M786" s="15">
        <v>8826927639</v>
      </c>
      <c r="N786" s="50">
        <f t="shared" si="50"/>
        <v>1.1385210345064786E-3</v>
      </c>
      <c r="O786" s="1" t="str">
        <f>VLOOKUP(D786,[1]Sheet1!$B$6:$C$870,2,0)</f>
        <v>Iris1103</v>
      </c>
    </row>
    <row r="787" spans="2:15" ht="14.4" x14ac:dyDescent="0.25">
      <c r="B787" s="26">
        <f t="shared" si="51"/>
        <v>783</v>
      </c>
      <c r="C787" s="70" t="s">
        <v>2135</v>
      </c>
      <c r="D787" s="20" t="s">
        <v>2291</v>
      </c>
      <c r="E787" s="15" t="s">
        <v>2438</v>
      </c>
      <c r="F787" s="23">
        <v>2516544</v>
      </c>
      <c r="G787" s="42"/>
      <c r="H787" s="21">
        <f t="shared" si="48"/>
        <v>2516544</v>
      </c>
      <c r="I787" s="23">
        <v>2314850</v>
      </c>
      <c r="J787" s="23">
        <v>1361120</v>
      </c>
      <c r="K787" s="21">
        <f t="shared" si="49"/>
        <v>3675970</v>
      </c>
      <c r="L787" s="43" t="s">
        <v>2660</v>
      </c>
      <c r="M787" s="15">
        <v>9312480000</v>
      </c>
      <c r="N787" s="50">
        <f t="shared" si="50"/>
        <v>1.153661235686573E-3</v>
      </c>
      <c r="O787" s="1" t="str">
        <f>VLOOKUP(D787,[1]Sheet1!$B$6:$C$870,2,0)</f>
        <v>IRIS1206</v>
      </c>
    </row>
    <row r="788" spans="2:15" ht="14.4" x14ac:dyDescent="0.25">
      <c r="B788" s="26">
        <f t="shared" si="51"/>
        <v>784</v>
      </c>
      <c r="C788" s="70" t="s">
        <v>2136</v>
      </c>
      <c r="D788" s="20" t="s">
        <v>2292</v>
      </c>
      <c r="E788" s="15" t="s">
        <v>2439</v>
      </c>
      <c r="F788" s="23">
        <v>4823966</v>
      </c>
      <c r="G788" s="42"/>
      <c r="H788" s="21">
        <f t="shared" si="48"/>
        <v>4823966</v>
      </c>
      <c r="I788" s="23">
        <v>4823966</v>
      </c>
      <c r="J788" s="23">
        <v>1732415</v>
      </c>
      <c r="K788" s="21">
        <f t="shared" si="49"/>
        <v>6556381</v>
      </c>
      <c r="L788" s="43" t="s">
        <v>2585</v>
      </c>
      <c r="M788" s="15"/>
      <c r="N788" s="50">
        <f t="shared" si="50"/>
        <v>2.0576453578489405E-3</v>
      </c>
      <c r="O788" s="1" t="str">
        <f>VLOOKUP(D788,[1]Sheet1!$B$6:$C$870,2,0)</f>
        <v>Iris1401</v>
      </c>
    </row>
    <row r="789" spans="2:15" ht="14.4" x14ac:dyDescent="0.25">
      <c r="B789" s="26">
        <f t="shared" si="51"/>
        <v>785</v>
      </c>
      <c r="C789" s="70" t="s">
        <v>2137</v>
      </c>
      <c r="D789" s="20" t="s">
        <v>2293</v>
      </c>
      <c r="E789" s="15" t="s">
        <v>2440</v>
      </c>
      <c r="F789" s="23">
        <v>2017000</v>
      </c>
      <c r="G789" s="42"/>
      <c r="H789" s="21">
        <f t="shared" si="48"/>
        <v>2017000</v>
      </c>
      <c r="I789" s="23">
        <v>2017000</v>
      </c>
      <c r="J789" s="23">
        <v>1230601</v>
      </c>
      <c r="K789" s="21">
        <f t="shared" si="49"/>
        <v>3247601</v>
      </c>
      <c r="L789" s="43" t="s">
        <v>2659</v>
      </c>
      <c r="M789" s="15">
        <v>9050983784</v>
      </c>
      <c r="N789" s="50">
        <f t="shared" si="50"/>
        <v>1.0192225134255585E-3</v>
      </c>
      <c r="O789" s="1" t="str">
        <f>VLOOKUP(D789,[1]Sheet1!$B$6:$C$870,2,0)</f>
        <v>Iris203</v>
      </c>
    </row>
    <row r="790" spans="2:15" ht="14.4" x14ac:dyDescent="0.25">
      <c r="B790" s="26">
        <f t="shared" si="51"/>
        <v>786</v>
      </c>
      <c r="C790" s="70" t="s">
        <v>2138</v>
      </c>
      <c r="D790" s="20" t="s">
        <v>2294</v>
      </c>
      <c r="E790" s="15" t="s">
        <v>2441</v>
      </c>
      <c r="F790" s="23">
        <v>1910000</v>
      </c>
      <c r="G790" s="42"/>
      <c r="H790" s="21">
        <f t="shared" si="48"/>
        <v>1910000</v>
      </c>
      <c r="I790" s="23">
        <v>1910000</v>
      </c>
      <c r="J790" s="23">
        <v>1057628</v>
      </c>
      <c r="K790" s="21">
        <f t="shared" si="49"/>
        <v>2967628</v>
      </c>
      <c r="L790" s="15" t="s">
        <v>2586</v>
      </c>
      <c r="M790" s="15">
        <v>9810044998</v>
      </c>
      <c r="N790" s="50">
        <f t="shared" si="50"/>
        <v>9.3135618232414118E-4</v>
      </c>
      <c r="O790" s="1" t="str">
        <f>VLOOKUP(D790,[1]Sheet1!$B$6:$C$870,2,0)</f>
        <v>Iris702</v>
      </c>
    </row>
    <row r="791" spans="2:15" ht="14.4" x14ac:dyDescent="0.25">
      <c r="B791" s="26">
        <f t="shared" si="51"/>
        <v>787</v>
      </c>
      <c r="C791" s="70" t="s">
        <v>2139</v>
      </c>
      <c r="D791" s="20" t="s">
        <v>2295</v>
      </c>
      <c r="E791" s="15" t="s">
        <v>2442</v>
      </c>
      <c r="F791" s="23">
        <v>2622789</v>
      </c>
      <c r="G791" s="42"/>
      <c r="H791" s="21">
        <f t="shared" si="48"/>
        <v>2622789</v>
      </c>
      <c r="I791" s="23">
        <v>2622789</v>
      </c>
      <c r="J791" s="23">
        <v>1506556</v>
      </c>
      <c r="K791" s="21">
        <f t="shared" si="49"/>
        <v>4129345</v>
      </c>
      <c r="L791" s="15" t="s">
        <v>2587</v>
      </c>
      <c r="M791" s="15">
        <v>8285142980</v>
      </c>
      <c r="N791" s="50">
        <f t="shared" si="50"/>
        <v>1.2959478056883413E-3</v>
      </c>
      <c r="O791" s="1" t="str">
        <f>VLOOKUP(D791,[1]Sheet1!$B$6:$C$870,2,0)</f>
        <v>Iris704</v>
      </c>
    </row>
    <row r="792" spans="2:15" ht="14.4" x14ac:dyDescent="0.25">
      <c r="B792" s="26">
        <f t="shared" si="51"/>
        <v>788</v>
      </c>
      <c r="C792" s="70" t="s">
        <v>2140</v>
      </c>
      <c r="D792" s="20" t="s">
        <v>2296</v>
      </c>
      <c r="E792" s="15" t="s">
        <v>2443</v>
      </c>
      <c r="F792" s="23">
        <v>3240021</v>
      </c>
      <c r="G792" s="42"/>
      <c r="H792" s="21">
        <f t="shared" si="48"/>
        <v>3240021</v>
      </c>
      <c r="I792" s="23">
        <v>3240021</v>
      </c>
      <c r="J792" s="23">
        <v>1850141</v>
      </c>
      <c r="K792" s="21">
        <f t="shared" si="49"/>
        <v>5090162</v>
      </c>
      <c r="L792" s="15" t="s">
        <v>3534</v>
      </c>
      <c r="M792" s="15" t="s">
        <v>3533</v>
      </c>
      <c r="N792" s="50">
        <f t="shared" si="50"/>
        <v>1.5974892566492213E-3</v>
      </c>
      <c r="O792" s="1" t="str">
        <f>VLOOKUP(D792,[1]Sheet1!$B$6:$C$870,2,0)</f>
        <v>IRIS903</v>
      </c>
    </row>
    <row r="793" spans="2:15" ht="14.4" x14ac:dyDescent="0.25">
      <c r="B793" s="26">
        <f t="shared" si="51"/>
        <v>789</v>
      </c>
      <c r="C793" s="70" t="s">
        <v>2141</v>
      </c>
      <c r="D793" s="20" t="s">
        <v>2297</v>
      </c>
      <c r="E793" s="15" t="s">
        <v>2444</v>
      </c>
      <c r="F793" s="23">
        <v>2631038</v>
      </c>
      <c r="G793" s="42"/>
      <c r="H793" s="21">
        <f t="shared" si="48"/>
        <v>2631038</v>
      </c>
      <c r="I793" s="23">
        <v>2631035</v>
      </c>
      <c r="J793" s="23">
        <v>1497722</v>
      </c>
      <c r="K793" s="21">
        <f t="shared" si="49"/>
        <v>4128757</v>
      </c>
      <c r="L793" s="15" t="s">
        <v>2588</v>
      </c>
      <c r="M793" s="15">
        <v>61422064057</v>
      </c>
      <c r="N793" s="50">
        <f t="shared" si="50"/>
        <v>1.2957632685983802E-3</v>
      </c>
      <c r="O793" s="1" t="str">
        <f>VLOOKUP(D793,[1]Sheet1!$B$6:$C$870,2,0)</f>
        <v>IrisG08</v>
      </c>
    </row>
    <row r="794" spans="2:15" ht="14.4" x14ac:dyDescent="0.25">
      <c r="B794" s="26">
        <f t="shared" si="51"/>
        <v>790</v>
      </c>
      <c r="C794" s="70" t="s">
        <v>2142</v>
      </c>
      <c r="D794" s="20" t="s">
        <v>2298</v>
      </c>
      <c r="E794" s="15" t="s">
        <v>2445</v>
      </c>
      <c r="F794" s="23">
        <v>4913400</v>
      </c>
      <c r="G794" s="42"/>
      <c r="H794" s="21">
        <f t="shared" si="48"/>
        <v>4913400</v>
      </c>
      <c r="I794" s="23">
        <v>4913400</v>
      </c>
      <c r="J794" s="23">
        <v>248586</v>
      </c>
      <c r="K794" s="21">
        <f t="shared" si="49"/>
        <v>5161986</v>
      </c>
      <c r="L794" s="15" t="s">
        <v>2589</v>
      </c>
      <c r="M794" s="15" t="s">
        <v>2590</v>
      </c>
      <c r="N794" s="50">
        <f t="shared" si="50"/>
        <v>1.6200303994202321E-3</v>
      </c>
      <c r="O794" s="1" t="str">
        <f>VLOOKUP(D794,[1]Sheet1!$B$6:$C$870,2,0)</f>
        <v>Lotus102</v>
      </c>
    </row>
    <row r="795" spans="2:15" ht="14.4" x14ac:dyDescent="0.25">
      <c r="B795" s="26">
        <f t="shared" si="51"/>
        <v>791</v>
      </c>
      <c r="C795" s="70" t="s">
        <v>2143</v>
      </c>
      <c r="D795" s="20" t="s">
        <v>2299</v>
      </c>
      <c r="E795" s="15" t="s">
        <v>2446</v>
      </c>
      <c r="F795" s="23">
        <v>2362080</v>
      </c>
      <c r="G795" s="42"/>
      <c r="H795" s="21">
        <f t="shared" si="48"/>
        <v>2362080</v>
      </c>
      <c r="I795" s="23">
        <v>2362080</v>
      </c>
      <c r="J795" s="23">
        <v>675947</v>
      </c>
      <c r="K795" s="21">
        <f t="shared" si="49"/>
        <v>3038027</v>
      </c>
      <c r="L795" s="15" t="s">
        <v>2589</v>
      </c>
      <c r="M795" s="15" t="s">
        <v>2590</v>
      </c>
      <c r="N795" s="50">
        <f t="shared" si="50"/>
        <v>9.5345010510672617E-4</v>
      </c>
      <c r="O795" s="1" t="str">
        <f>VLOOKUP(D795,[1]Sheet1!$B$6:$C$870,2,0)</f>
        <v>Lotus107</v>
      </c>
    </row>
    <row r="796" spans="2:15" ht="15.6" x14ac:dyDescent="0.3">
      <c r="B796" s="26">
        <f t="shared" si="51"/>
        <v>792</v>
      </c>
      <c r="C796" s="70" t="s">
        <v>2144</v>
      </c>
      <c r="D796" s="20" t="s">
        <v>2300</v>
      </c>
      <c r="E796" s="15" t="s">
        <v>2447</v>
      </c>
      <c r="F796" s="23">
        <v>4689379</v>
      </c>
      <c r="G796" s="42"/>
      <c r="H796" s="21">
        <f t="shared" si="48"/>
        <v>4689379</v>
      </c>
      <c r="I796" s="23">
        <v>4689379</v>
      </c>
      <c r="J796" s="23">
        <v>1730928</v>
      </c>
      <c r="K796" s="21">
        <f t="shared" si="49"/>
        <v>6420307</v>
      </c>
      <c r="L796" s="65" t="s">
        <v>2681</v>
      </c>
      <c r="M796" s="66">
        <v>9560131122</v>
      </c>
      <c r="N796" s="50">
        <f t="shared" si="50"/>
        <v>2.0149400857752253E-3</v>
      </c>
      <c r="O796" s="1" t="str">
        <f>VLOOKUP(D796,[1]Sheet1!$B$6:$C$870,2,0)</f>
        <v>Lotus1302</v>
      </c>
    </row>
    <row r="797" spans="2:15" ht="14.4" x14ac:dyDescent="0.25">
      <c r="B797" s="26">
        <f t="shared" si="51"/>
        <v>793</v>
      </c>
      <c r="C797" s="70" t="s">
        <v>2145</v>
      </c>
      <c r="D797" s="20" t="s">
        <v>2301</v>
      </c>
      <c r="E797" s="15" t="s">
        <v>2448</v>
      </c>
      <c r="F797" s="23">
        <v>2362080</v>
      </c>
      <c r="G797" s="42"/>
      <c r="H797" s="21">
        <f t="shared" si="48"/>
        <v>2362080</v>
      </c>
      <c r="I797" s="23">
        <v>2362080</v>
      </c>
      <c r="J797" s="23">
        <v>728633</v>
      </c>
      <c r="K797" s="21">
        <f t="shared" si="49"/>
        <v>3090713</v>
      </c>
      <c r="L797" s="15" t="s">
        <v>2591</v>
      </c>
      <c r="M797" s="15"/>
      <c r="N797" s="50">
        <f t="shared" si="50"/>
        <v>9.6998500497353214E-4</v>
      </c>
      <c r="O797" s="1" t="str">
        <f>VLOOKUP(D797,[1]Sheet1!$B$6:$C$870,2,0)</f>
        <v>Lotus204</v>
      </c>
    </row>
    <row r="798" spans="2:15" ht="14.4" x14ac:dyDescent="0.25">
      <c r="B798" s="26">
        <f t="shared" si="51"/>
        <v>794</v>
      </c>
      <c r="C798" s="70" t="s">
        <v>2146</v>
      </c>
      <c r="D798" s="20" t="s">
        <v>2302</v>
      </c>
      <c r="E798" s="15" t="s">
        <v>2449</v>
      </c>
      <c r="F798" s="23">
        <v>2362080</v>
      </c>
      <c r="G798" s="42"/>
      <c r="H798" s="21">
        <f t="shared" si="48"/>
        <v>2362080</v>
      </c>
      <c r="I798" s="23">
        <v>2362080</v>
      </c>
      <c r="J798" s="23">
        <v>731088</v>
      </c>
      <c r="K798" s="21">
        <f t="shared" si="49"/>
        <v>3093168</v>
      </c>
      <c r="L798" s="15" t="s">
        <v>2592</v>
      </c>
      <c r="M798" s="15">
        <v>8076440743</v>
      </c>
      <c r="N798" s="50">
        <f t="shared" si="50"/>
        <v>9.7075547870797789E-4</v>
      </c>
      <c r="O798" s="1" t="str">
        <f>VLOOKUP(D798,[1]Sheet1!$B$6:$C$870,2,0)</f>
        <v>Lotus304</v>
      </c>
    </row>
    <row r="799" spans="2:15" ht="14.4" x14ac:dyDescent="0.25">
      <c r="B799" s="26">
        <f t="shared" si="51"/>
        <v>795</v>
      </c>
      <c r="C799" s="70" t="s">
        <v>2147</v>
      </c>
      <c r="D799" s="20" t="s">
        <v>2303</v>
      </c>
      <c r="E799" s="15" t="s">
        <v>2450</v>
      </c>
      <c r="F799" s="23">
        <v>711198</v>
      </c>
      <c r="G799" s="42"/>
      <c r="H799" s="21">
        <f t="shared" si="48"/>
        <v>711198</v>
      </c>
      <c r="I799" s="23">
        <v>711198</v>
      </c>
      <c r="J799" s="23">
        <v>1100970</v>
      </c>
      <c r="K799" s="21">
        <f t="shared" si="49"/>
        <v>1812168</v>
      </c>
      <c r="L799" s="15" t="s">
        <v>2593</v>
      </c>
      <c r="M799" s="15">
        <v>9716069502</v>
      </c>
      <c r="N799" s="50">
        <f t="shared" si="50"/>
        <v>5.6872824700736552E-4</v>
      </c>
      <c r="O799" s="1" t="str">
        <f>VLOOKUP(D799,[1]Sheet1!$B$6:$C$870,2,0)</f>
        <v>Lotus402</v>
      </c>
    </row>
    <row r="800" spans="2:15" ht="14.4" x14ac:dyDescent="0.25">
      <c r="B800" s="26">
        <f t="shared" si="51"/>
        <v>796</v>
      </c>
      <c r="C800" s="70" t="s">
        <v>2148</v>
      </c>
      <c r="D800" s="20" t="s">
        <v>2303</v>
      </c>
      <c r="E800" s="15" t="s">
        <v>2451</v>
      </c>
      <c r="F800" s="23">
        <v>4515200</v>
      </c>
      <c r="G800" s="42"/>
      <c r="H800" s="21">
        <f t="shared" si="48"/>
        <v>4515200</v>
      </c>
      <c r="I800" s="23">
        <v>4515200</v>
      </c>
      <c r="J800" s="23">
        <v>606121</v>
      </c>
      <c r="K800" s="21">
        <f t="shared" si="49"/>
        <v>5121321</v>
      </c>
      <c r="L800" s="15" t="s">
        <v>2593</v>
      </c>
      <c r="M800" s="15">
        <v>9716069502</v>
      </c>
      <c r="N800" s="50">
        <f t="shared" si="50"/>
        <v>1.6072681532242089E-3</v>
      </c>
      <c r="O800" s="1" t="str">
        <f>VLOOKUP(D800,[1]Sheet1!$B$6:$C$870,2,0)</f>
        <v>Lotus402</v>
      </c>
    </row>
    <row r="801" spans="2:15" ht="14.4" x14ac:dyDescent="0.25">
      <c r="B801" s="26">
        <f t="shared" si="51"/>
        <v>797</v>
      </c>
      <c r="C801" s="70" t="s">
        <v>2149</v>
      </c>
      <c r="D801" s="20" t="s">
        <v>2304</v>
      </c>
      <c r="E801" s="15" t="s">
        <v>2452</v>
      </c>
      <c r="F801" s="23">
        <v>2643335</v>
      </c>
      <c r="G801" s="42"/>
      <c r="H801" s="21">
        <f t="shared" si="48"/>
        <v>2643335</v>
      </c>
      <c r="I801" s="23">
        <v>2643335</v>
      </c>
      <c r="J801" s="23">
        <v>1433687</v>
      </c>
      <c r="K801" s="21">
        <f t="shared" si="49"/>
        <v>4077022</v>
      </c>
      <c r="L801" s="15" t="s">
        <v>3535</v>
      </c>
      <c r="M801" s="15" t="s">
        <v>3536</v>
      </c>
      <c r="N801" s="50">
        <f t="shared" si="50"/>
        <v>1.2795268292291131E-3</v>
      </c>
      <c r="O801" s="1" t="str">
        <f>VLOOKUP(D801,[1]Sheet1!$B$6:$C$870,2,0)</f>
        <v>Lotus404</v>
      </c>
    </row>
    <row r="802" spans="2:15" ht="14.4" x14ac:dyDescent="0.25">
      <c r="B802" s="26">
        <f t="shared" si="51"/>
        <v>798</v>
      </c>
      <c r="C802" s="70" t="s">
        <v>2150</v>
      </c>
      <c r="D802" s="20" t="s">
        <v>2305</v>
      </c>
      <c r="E802" s="15" t="s">
        <v>2453</v>
      </c>
      <c r="F802" s="23">
        <v>2450166</v>
      </c>
      <c r="G802" s="42"/>
      <c r="H802" s="21">
        <f t="shared" si="48"/>
        <v>2450166</v>
      </c>
      <c r="I802" s="23">
        <v>2450166</v>
      </c>
      <c r="J802" s="23">
        <v>569377</v>
      </c>
      <c r="K802" s="21">
        <f t="shared" si="49"/>
        <v>3019543</v>
      </c>
      <c r="L802" s="15" t="s">
        <v>2594</v>
      </c>
      <c r="M802" s="15">
        <v>9899619599</v>
      </c>
      <c r="N802" s="50">
        <f t="shared" si="50"/>
        <v>9.4764911263931471E-4</v>
      </c>
      <c r="O802" s="1" t="str">
        <f>VLOOKUP(D802,[1]Sheet1!$B$6:$C$870,2,0)</f>
        <v>Lotus606</v>
      </c>
    </row>
    <row r="803" spans="2:15" ht="14.4" x14ac:dyDescent="0.25">
      <c r="B803" s="26">
        <f t="shared" si="51"/>
        <v>799</v>
      </c>
      <c r="C803" s="70" t="s">
        <v>2151</v>
      </c>
      <c r="D803" s="20" t="s">
        <v>2306</v>
      </c>
      <c r="E803" s="15" t="s">
        <v>2454</v>
      </c>
      <c r="F803" s="23">
        <v>2732253</v>
      </c>
      <c r="G803" s="42"/>
      <c r="H803" s="21">
        <f t="shared" si="48"/>
        <v>2732253</v>
      </c>
      <c r="I803" s="23">
        <v>2732253</v>
      </c>
      <c r="J803" s="23">
        <v>1394727</v>
      </c>
      <c r="K803" s="21">
        <f t="shared" si="49"/>
        <v>4126980</v>
      </c>
      <c r="L803" s="15" t="s">
        <v>2595</v>
      </c>
      <c r="M803" s="15">
        <v>9793437111</v>
      </c>
      <c r="N803" s="50">
        <f t="shared" si="50"/>
        <v>1.2952055774268488E-3</v>
      </c>
      <c r="O803" s="1" t="str">
        <f>VLOOKUP(D803,[1]Sheet1!$B$6:$C$870,2,0)</f>
        <v>Lotus807</v>
      </c>
    </row>
    <row r="804" spans="2:15" ht="14.4" x14ac:dyDescent="0.25">
      <c r="B804" s="26">
        <f t="shared" si="51"/>
        <v>800</v>
      </c>
      <c r="C804" s="70" t="s">
        <v>2152</v>
      </c>
      <c r="D804" s="20" t="s">
        <v>2307</v>
      </c>
      <c r="E804" s="15" t="s">
        <v>2455</v>
      </c>
      <c r="F804" s="23">
        <v>1600000</v>
      </c>
      <c r="G804" s="42"/>
      <c r="H804" s="21">
        <f t="shared" si="48"/>
        <v>1600000</v>
      </c>
      <c r="I804" s="23">
        <v>1600000</v>
      </c>
      <c r="J804" s="23">
        <v>710795</v>
      </c>
      <c r="K804" s="21">
        <f t="shared" si="49"/>
        <v>2310795</v>
      </c>
      <c r="L804" s="15" t="s">
        <v>2596</v>
      </c>
      <c r="M804" s="15">
        <v>9999456709</v>
      </c>
      <c r="N804" s="50">
        <f t="shared" si="50"/>
        <v>7.2521664081000509E-4</v>
      </c>
      <c r="O804" s="1" t="str">
        <f>VLOOKUP(D804,[1]Sheet1!$B$6:$C$870,2,0)</f>
        <v>Oakwood103</v>
      </c>
    </row>
    <row r="805" spans="2:15" ht="14.4" x14ac:dyDescent="0.25">
      <c r="B805" s="26">
        <f t="shared" si="51"/>
        <v>801</v>
      </c>
      <c r="C805" s="70" t="s">
        <v>2153</v>
      </c>
      <c r="D805" s="20" t="s">
        <v>2308</v>
      </c>
      <c r="E805" s="15" t="s">
        <v>2456</v>
      </c>
      <c r="F805" s="23">
        <v>720000</v>
      </c>
      <c r="G805" s="42"/>
      <c r="H805" s="21">
        <f t="shared" si="48"/>
        <v>720000</v>
      </c>
      <c r="I805" s="23">
        <v>720000</v>
      </c>
      <c r="J805" s="23">
        <v>171695</v>
      </c>
      <c r="K805" s="21">
        <f t="shared" si="49"/>
        <v>891695</v>
      </c>
      <c r="L805" s="15" t="s">
        <v>2597</v>
      </c>
      <c r="M805" s="15"/>
      <c r="N805" s="50">
        <f t="shared" si="50"/>
        <v>2.7984830005564208E-4</v>
      </c>
      <c r="O805" s="1" t="str">
        <f>VLOOKUP(D805,[1]Sheet1!$B$6:$C$870,2,0)</f>
        <v>Oakwood107</v>
      </c>
    </row>
    <row r="806" spans="2:15" ht="14.4" x14ac:dyDescent="0.25">
      <c r="B806" s="26">
        <f t="shared" si="51"/>
        <v>802</v>
      </c>
      <c r="C806" s="70" t="s">
        <v>2154</v>
      </c>
      <c r="D806" s="20" t="s">
        <v>2309</v>
      </c>
      <c r="E806" s="15" t="s">
        <v>2457</v>
      </c>
      <c r="F806" s="23">
        <v>1381000</v>
      </c>
      <c r="G806" s="42"/>
      <c r="H806" s="21">
        <f t="shared" si="48"/>
        <v>1381000</v>
      </c>
      <c r="I806" s="23">
        <v>1381000</v>
      </c>
      <c r="J806" s="23">
        <v>420833</v>
      </c>
      <c r="K806" s="21">
        <f t="shared" si="49"/>
        <v>1801833</v>
      </c>
      <c r="L806" s="43" t="s">
        <v>2598</v>
      </c>
      <c r="M806" s="15">
        <v>9892399424</v>
      </c>
      <c r="N806" s="50">
        <f t="shared" si="50"/>
        <v>5.654847251965726E-4</v>
      </c>
      <c r="O806" s="1" t="str">
        <f>VLOOKUP(D806,[1]Sheet1!$B$6:$C$870,2,0)</f>
        <v>Oakwood1110</v>
      </c>
    </row>
    <row r="807" spans="2:15" ht="14.4" x14ac:dyDescent="0.25">
      <c r="B807" s="26">
        <f t="shared" si="51"/>
        <v>803</v>
      </c>
      <c r="C807" s="70" t="s">
        <v>2155</v>
      </c>
      <c r="D807" s="20" t="s">
        <v>2310</v>
      </c>
      <c r="E807" s="15" t="s">
        <v>2458</v>
      </c>
      <c r="F807" s="23">
        <v>1298016</v>
      </c>
      <c r="G807" s="42"/>
      <c r="H807" s="21">
        <f t="shared" si="48"/>
        <v>1298016</v>
      </c>
      <c r="I807" s="23">
        <v>1298016</v>
      </c>
      <c r="J807" s="23">
        <v>405516</v>
      </c>
      <c r="K807" s="21">
        <f t="shared" si="49"/>
        <v>1703532</v>
      </c>
      <c r="L807" s="43" t="s">
        <v>2695</v>
      </c>
      <c r="M807" s="15">
        <v>8884818844</v>
      </c>
      <c r="N807" s="50">
        <f t="shared" si="50"/>
        <v>5.3463407812131734E-4</v>
      </c>
      <c r="O807" s="1" t="str">
        <f>VLOOKUP(D807,[1]Sheet1!$B$6:$C$870,2,0)</f>
        <v>Oakwood201</v>
      </c>
    </row>
    <row r="808" spans="2:15" ht="14.4" x14ac:dyDescent="0.25">
      <c r="B808" s="26">
        <f t="shared" si="51"/>
        <v>804</v>
      </c>
      <c r="C808" s="70" t="s">
        <v>2156</v>
      </c>
      <c r="D808" s="20" t="s">
        <v>2311</v>
      </c>
      <c r="E808" s="15" t="s">
        <v>2459</v>
      </c>
      <c r="F808" s="23">
        <v>3291844</v>
      </c>
      <c r="G808" s="42"/>
      <c r="H808" s="21">
        <f t="shared" si="48"/>
        <v>3291844</v>
      </c>
      <c r="I808" s="23">
        <v>3291844</v>
      </c>
      <c r="J808" s="23">
        <v>1451400</v>
      </c>
      <c r="K808" s="21">
        <f t="shared" si="49"/>
        <v>4743244</v>
      </c>
      <c r="L808" s="15" t="s">
        <v>2600</v>
      </c>
      <c r="M808" s="15"/>
      <c r="N808" s="50">
        <f t="shared" si="50"/>
        <v>1.4886130012494452E-3</v>
      </c>
      <c r="O808" s="1" t="str">
        <f>VLOOKUP(D808,[1]Sheet1!$B$6:$C$870,2,0)</f>
        <v>Oakwood208</v>
      </c>
    </row>
    <row r="809" spans="2:15" ht="14.4" x14ac:dyDescent="0.25">
      <c r="B809" s="26">
        <f t="shared" si="51"/>
        <v>805</v>
      </c>
      <c r="C809" s="70" t="s">
        <v>2157</v>
      </c>
      <c r="D809" s="20" t="s">
        <v>2312</v>
      </c>
      <c r="E809" s="15" t="s">
        <v>2460</v>
      </c>
      <c r="F809" s="23">
        <v>1012000</v>
      </c>
      <c r="G809" s="42"/>
      <c r="H809" s="21">
        <f t="shared" si="48"/>
        <v>1012000</v>
      </c>
      <c r="I809" s="23">
        <v>1012000</v>
      </c>
      <c r="J809" s="23">
        <v>262780</v>
      </c>
      <c r="K809" s="21">
        <f t="shared" si="49"/>
        <v>1274780</v>
      </c>
      <c r="L809" s="43" t="s">
        <v>2657</v>
      </c>
      <c r="M809" s="15">
        <v>9906563675</v>
      </c>
      <c r="N809" s="50">
        <f t="shared" si="50"/>
        <v>4.0007515568095755E-4</v>
      </c>
      <c r="O809" s="1" t="str">
        <f>VLOOKUP(D809,[1]Sheet1!$B$6:$C$870,2,0)</f>
        <v>Oakwood209</v>
      </c>
    </row>
    <row r="810" spans="2:15" ht="14.4" x14ac:dyDescent="0.25">
      <c r="B810" s="26">
        <f t="shared" si="51"/>
        <v>806</v>
      </c>
      <c r="C810" s="70" t="s">
        <v>2158</v>
      </c>
      <c r="D810" s="20" t="s">
        <v>2313</v>
      </c>
      <c r="E810" s="15" t="s">
        <v>2461</v>
      </c>
      <c r="F810" s="23">
        <v>1200000</v>
      </c>
      <c r="G810" s="42"/>
      <c r="H810" s="21">
        <f t="shared" si="48"/>
        <v>1200000</v>
      </c>
      <c r="I810" s="23">
        <v>1200000</v>
      </c>
      <c r="J810" s="23">
        <v>453721</v>
      </c>
      <c r="K810" s="21">
        <f t="shared" si="49"/>
        <v>1653721</v>
      </c>
      <c r="L810" s="15" t="s">
        <v>2601</v>
      </c>
      <c r="M810" s="15" t="s">
        <v>2602</v>
      </c>
      <c r="N810" s="50">
        <f t="shared" si="50"/>
        <v>5.1900146419607215E-4</v>
      </c>
      <c r="O810" s="1" t="str">
        <f>VLOOKUP(D810,[1]Sheet1!$B$6:$C$870,2,0)</f>
        <v>Oakwood301Oakwood302</v>
      </c>
    </row>
    <row r="811" spans="2:15" ht="14.4" x14ac:dyDescent="0.25">
      <c r="B811" s="26">
        <f t="shared" si="51"/>
        <v>807</v>
      </c>
      <c r="C811" s="70" t="s">
        <v>2159</v>
      </c>
      <c r="D811" s="20" t="s">
        <v>2314</v>
      </c>
      <c r="E811" s="15" t="s">
        <v>2462</v>
      </c>
      <c r="F811" s="23">
        <v>1298000</v>
      </c>
      <c r="G811" s="42"/>
      <c r="H811" s="21">
        <f t="shared" si="48"/>
        <v>1298000</v>
      </c>
      <c r="I811" s="23">
        <v>1298016</v>
      </c>
      <c r="J811" s="23">
        <v>404762</v>
      </c>
      <c r="K811" s="21">
        <f t="shared" si="49"/>
        <v>1702778</v>
      </c>
      <c r="L811" s="15" t="s">
        <v>2603</v>
      </c>
      <c r="M811" s="15" t="s">
        <v>2604</v>
      </c>
      <c r="N811" s="50">
        <f t="shared" si="50"/>
        <v>5.3439744382568718E-4</v>
      </c>
      <c r="O811" s="1" t="str">
        <f>VLOOKUP(D811,[1]Sheet1!$B$6:$C$870,2,0)</f>
        <v>Oakwood403</v>
      </c>
    </row>
    <row r="812" spans="2:15" ht="14.4" x14ac:dyDescent="0.25">
      <c r="B812" s="26">
        <f t="shared" si="51"/>
        <v>808</v>
      </c>
      <c r="C812" s="70" t="s">
        <v>2160</v>
      </c>
      <c r="D812" s="20" t="s">
        <v>2315</v>
      </c>
      <c r="E812" s="15" t="s">
        <v>2463</v>
      </c>
      <c r="F812" s="23">
        <v>2360000</v>
      </c>
      <c r="G812" s="42"/>
      <c r="H812" s="21">
        <f t="shared" si="48"/>
        <v>2360000</v>
      </c>
      <c r="I812" s="23">
        <v>2360000</v>
      </c>
      <c r="J812" s="23">
        <v>922187</v>
      </c>
      <c r="K812" s="21">
        <f t="shared" si="49"/>
        <v>3282187</v>
      </c>
      <c r="L812" s="15" t="s">
        <v>2605</v>
      </c>
      <c r="M812" s="15">
        <v>97450425981</v>
      </c>
      <c r="N812" s="50">
        <f t="shared" si="50"/>
        <v>1.0300769348428867E-3</v>
      </c>
      <c r="O812" s="1" t="str">
        <f>VLOOKUP(D812,[1]Sheet1!$B$6:$C$870,2,0)</f>
        <v>Oakwood406</v>
      </c>
    </row>
    <row r="813" spans="2:15" ht="14.4" x14ac:dyDescent="0.25">
      <c r="B813" s="26">
        <f t="shared" si="51"/>
        <v>809</v>
      </c>
      <c r="C813" s="70" t="s">
        <v>2161</v>
      </c>
      <c r="D813" s="20" t="s">
        <v>2316</v>
      </c>
      <c r="E813" s="15" t="s">
        <v>2464</v>
      </c>
      <c r="F813" s="23">
        <v>1002031</v>
      </c>
      <c r="G813" s="42"/>
      <c r="H813" s="21">
        <f t="shared" si="48"/>
        <v>1002031</v>
      </c>
      <c r="I813" s="23">
        <v>1001162</v>
      </c>
      <c r="J813" s="23">
        <v>299967</v>
      </c>
      <c r="K813" s="21">
        <f t="shared" si="49"/>
        <v>1301129</v>
      </c>
      <c r="L813" s="15" t="s">
        <v>2606</v>
      </c>
      <c r="M813" s="15">
        <v>9968383763</v>
      </c>
      <c r="N813" s="50">
        <f t="shared" si="50"/>
        <v>4.0834448864589078E-4</v>
      </c>
      <c r="O813" s="1" t="str">
        <f>VLOOKUP(D813,[1]Sheet1!$B$6:$C$870,2,0)</f>
        <v>Oakwood502</v>
      </c>
    </row>
    <row r="814" spans="2:15" ht="14.4" x14ac:dyDescent="0.25">
      <c r="B814" s="26">
        <f t="shared" si="51"/>
        <v>810</v>
      </c>
      <c r="C814" s="70" t="s">
        <v>2162</v>
      </c>
      <c r="D814" s="20" t="s">
        <v>2317</v>
      </c>
      <c r="E814" s="15" t="s">
        <v>2465</v>
      </c>
      <c r="F814" s="23">
        <v>981000</v>
      </c>
      <c r="G814" s="42"/>
      <c r="H814" s="21">
        <f t="shared" si="48"/>
        <v>981000</v>
      </c>
      <c r="I814" s="23">
        <v>981000</v>
      </c>
      <c r="J814" s="23">
        <v>246819</v>
      </c>
      <c r="K814" s="21">
        <f t="shared" si="49"/>
        <v>1227819</v>
      </c>
      <c r="L814" s="15" t="s">
        <v>2607</v>
      </c>
      <c r="M814" s="15">
        <v>9504252419</v>
      </c>
      <c r="N814" s="50">
        <f t="shared" si="50"/>
        <v>3.8533698173256374E-4</v>
      </c>
      <c r="O814" s="1" t="str">
        <f>VLOOKUP(D814,[1]Sheet1!$B$6:$C$870,2,0)</f>
        <v>Oakwood507</v>
      </c>
    </row>
    <row r="815" spans="2:15" ht="14.4" x14ac:dyDescent="0.25">
      <c r="B815" s="26">
        <f t="shared" si="51"/>
        <v>811</v>
      </c>
      <c r="C815" s="70" t="s">
        <v>2163</v>
      </c>
      <c r="D815" s="20" t="s">
        <v>2318</v>
      </c>
      <c r="E815" s="15" t="s">
        <v>2466</v>
      </c>
      <c r="F815" s="23">
        <v>580000</v>
      </c>
      <c r="G815" s="42"/>
      <c r="H815" s="21">
        <f t="shared" si="48"/>
        <v>580000</v>
      </c>
      <c r="I815" s="23">
        <v>580000</v>
      </c>
      <c r="J815" s="23">
        <v>161500</v>
      </c>
      <c r="K815" s="21">
        <f t="shared" si="49"/>
        <v>741500</v>
      </c>
      <c r="L815" s="15" t="s">
        <v>2608</v>
      </c>
      <c r="M815" s="15">
        <v>9334104051</v>
      </c>
      <c r="N815" s="50">
        <f t="shared" si="50"/>
        <v>2.3271131327556914E-4</v>
      </c>
      <c r="O815" s="1" t="str">
        <f>VLOOKUP(D815,[1]Sheet1!$B$6:$C$870,2,0)</f>
        <v>Oakwood510</v>
      </c>
    </row>
    <row r="816" spans="2:15" ht="14.4" x14ac:dyDescent="0.25">
      <c r="B816" s="26">
        <f t="shared" si="51"/>
        <v>812</v>
      </c>
      <c r="C816" s="70" t="s">
        <v>2164</v>
      </c>
      <c r="D816" s="20" t="s">
        <v>2319</v>
      </c>
      <c r="E816" s="15" t="s">
        <v>2467</v>
      </c>
      <c r="F816" s="23">
        <v>2116000</v>
      </c>
      <c r="G816" s="42"/>
      <c r="H816" s="21">
        <f t="shared" si="48"/>
        <v>2116000</v>
      </c>
      <c r="I816" s="23">
        <v>2116000</v>
      </c>
      <c r="J816" s="23">
        <v>562711</v>
      </c>
      <c r="K816" s="21">
        <f t="shared" si="49"/>
        <v>2678711</v>
      </c>
      <c r="L816" s="15" t="s">
        <v>2609</v>
      </c>
      <c r="M816" s="15">
        <v>9967650367</v>
      </c>
      <c r="N816" s="50">
        <f t="shared" si="50"/>
        <v>8.4068287888835211E-4</v>
      </c>
      <c r="O816" s="1" t="str">
        <f>VLOOKUP(D816,[1]Sheet1!$B$6:$C$870,2,0)</f>
        <v>Oakwood604</v>
      </c>
    </row>
    <row r="817" spans="2:15" ht="15" x14ac:dyDescent="0.25">
      <c r="B817" s="26">
        <f t="shared" si="51"/>
        <v>813</v>
      </c>
      <c r="C817" s="70" t="s">
        <v>2165</v>
      </c>
      <c r="D817" s="20" t="s">
        <v>2320</v>
      </c>
      <c r="E817" s="15" t="s">
        <v>2468</v>
      </c>
      <c r="F817" s="23">
        <v>251000</v>
      </c>
      <c r="G817" s="42"/>
      <c r="H817" s="21">
        <f t="shared" si="48"/>
        <v>251000</v>
      </c>
      <c r="I817" s="23">
        <v>251000</v>
      </c>
      <c r="J817" s="23">
        <v>107826</v>
      </c>
      <c r="K817" s="21">
        <f t="shared" si="49"/>
        <v>358826</v>
      </c>
      <c r="L817" s="15" t="s">
        <v>2610</v>
      </c>
      <c r="M817" s="68">
        <v>7544800012</v>
      </c>
      <c r="N817" s="50">
        <f t="shared" si="50"/>
        <v>1.1261344531007332E-4</v>
      </c>
      <c r="O817" s="1" t="str">
        <f>VLOOKUP(D817,[1]Sheet1!$B$6:$C$870,2,0)</f>
        <v>Oakwood608</v>
      </c>
    </row>
    <row r="818" spans="2:15" ht="14.4" x14ac:dyDescent="0.25">
      <c r="B818" s="26">
        <f t="shared" si="51"/>
        <v>814</v>
      </c>
      <c r="C818" s="70" t="s">
        <v>2166</v>
      </c>
      <c r="D818" s="20" t="s">
        <v>2321</v>
      </c>
      <c r="E818" s="15" t="s">
        <v>2469</v>
      </c>
      <c r="F818" s="23">
        <v>1292336</v>
      </c>
      <c r="G818" s="42"/>
      <c r="H818" s="21">
        <f t="shared" si="48"/>
        <v>1292336</v>
      </c>
      <c r="I818" s="23">
        <v>1292336</v>
      </c>
      <c r="J818" s="23">
        <v>391738</v>
      </c>
      <c r="K818" s="21">
        <f t="shared" si="49"/>
        <v>1684074</v>
      </c>
      <c r="L818" s="43" t="s">
        <v>2669</v>
      </c>
      <c r="M818" s="15">
        <v>9717665888</v>
      </c>
      <c r="N818" s="50">
        <f t="shared" si="50"/>
        <v>5.2852740686883451E-4</v>
      </c>
      <c r="O818" s="1" t="str">
        <f>VLOOKUP(D818,[1]Sheet1!$B$6:$C$870,2,0)</f>
        <v>Oakwood708</v>
      </c>
    </row>
    <row r="819" spans="2:15" ht="14.4" x14ac:dyDescent="0.25">
      <c r="B819" s="26">
        <f t="shared" si="51"/>
        <v>815</v>
      </c>
      <c r="C819" s="70" t="s">
        <v>2167</v>
      </c>
      <c r="D819" s="20" t="s">
        <v>2322</v>
      </c>
      <c r="E819" s="15" t="s">
        <v>2470</v>
      </c>
      <c r="F819" s="23">
        <v>1600000</v>
      </c>
      <c r="G819" s="42"/>
      <c r="H819" s="21">
        <f t="shared" si="48"/>
        <v>1600000</v>
      </c>
      <c r="I819" s="23">
        <v>1600000</v>
      </c>
      <c r="J819" s="23">
        <v>838739</v>
      </c>
      <c r="K819" s="21">
        <f t="shared" si="49"/>
        <v>2438739</v>
      </c>
      <c r="L819" s="15" t="s">
        <v>2611</v>
      </c>
      <c r="M819" s="15">
        <v>9796737302</v>
      </c>
      <c r="N819" s="50">
        <f t="shared" si="50"/>
        <v>7.6537040516028079E-4</v>
      </c>
      <c r="O819" s="1" t="str">
        <f>VLOOKUP(D819,[1]Sheet1!$B$6:$C$870,2,0)</f>
        <v>Oakwood710</v>
      </c>
    </row>
    <row r="820" spans="2:15" ht="14.4" x14ac:dyDescent="0.25">
      <c r="B820" s="26">
        <f t="shared" si="51"/>
        <v>816</v>
      </c>
      <c r="C820" s="70" t="s">
        <v>2168</v>
      </c>
      <c r="D820" s="20" t="s">
        <v>2323</v>
      </c>
      <c r="E820" s="15" t="s">
        <v>2471</v>
      </c>
      <c r="F820" s="23">
        <v>885000</v>
      </c>
      <c r="G820" s="42"/>
      <c r="H820" s="21">
        <f t="shared" si="48"/>
        <v>885000</v>
      </c>
      <c r="I820" s="23">
        <v>885000</v>
      </c>
      <c r="J820" s="23">
        <v>366050</v>
      </c>
      <c r="K820" s="21">
        <f t="shared" si="49"/>
        <v>1251050</v>
      </c>
      <c r="L820" s="15" t="s">
        <v>2612</v>
      </c>
      <c r="M820" s="15">
        <v>9654383328</v>
      </c>
      <c r="N820" s="50">
        <f t="shared" si="50"/>
        <v>3.926277659789626E-4</v>
      </c>
      <c r="O820" s="1" t="str">
        <f>VLOOKUP(D820,[1]Sheet1!$B$6:$C$870,2,0)</f>
        <v>Oakwood901</v>
      </c>
    </row>
    <row r="821" spans="2:15" ht="14.4" x14ac:dyDescent="0.25">
      <c r="B821" s="26">
        <f t="shared" si="51"/>
        <v>817</v>
      </c>
      <c r="C821" s="70" t="s">
        <v>2169</v>
      </c>
      <c r="D821" s="20" t="s">
        <v>2324</v>
      </c>
      <c r="E821" s="15" t="s">
        <v>2472</v>
      </c>
      <c r="F821" s="23">
        <v>798184</v>
      </c>
      <c r="G821" s="42"/>
      <c r="H821" s="21">
        <f t="shared" si="48"/>
        <v>798184</v>
      </c>
      <c r="I821" s="23">
        <v>798184</v>
      </c>
      <c r="J821" s="23">
        <v>255568</v>
      </c>
      <c r="K821" s="21">
        <f t="shared" si="49"/>
        <v>1053752</v>
      </c>
      <c r="L821" s="15" t="s">
        <v>2613</v>
      </c>
      <c r="M821" s="15">
        <v>8340460960</v>
      </c>
      <c r="N821" s="50">
        <f t="shared" si="50"/>
        <v>3.3070804017094744E-4</v>
      </c>
      <c r="O821" s="1" t="str">
        <f>VLOOKUP(D821,[1]Sheet1!$B$6:$C$870,2,0)</f>
        <v>Oakwood910</v>
      </c>
    </row>
    <row r="822" spans="2:15" ht="14.4" x14ac:dyDescent="0.25">
      <c r="B822" s="26">
        <f t="shared" si="51"/>
        <v>818</v>
      </c>
      <c r="C822" s="70" t="s">
        <v>2170</v>
      </c>
      <c r="D822" s="20" t="s">
        <v>2325</v>
      </c>
      <c r="E822" s="15" t="s">
        <v>2473</v>
      </c>
      <c r="F822" s="23">
        <v>2350000</v>
      </c>
      <c r="G822" s="42"/>
      <c r="H822" s="21">
        <f t="shared" si="48"/>
        <v>2350000</v>
      </c>
      <c r="I822" s="23">
        <v>2350000</v>
      </c>
      <c r="J822" s="23">
        <v>490967</v>
      </c>
      <c r="K822" s="21">
        <f t="shared" si="49"/>
        <v>2840967</v>
      </c>
      <c r="L822" s="15" t="s">
        <v>2614</v>
      </c>
      <c r="M822" s="15">
        <v>8826436777</v>
      </c>
      <c r="N822" s="50">
        <f t="shared" si="50"/>
        <v>8.9160507288274288E-4</v>
      </c>
      <c r="O822" s="1" t="str">
        <f>VLOOKUP(D822,[1]Sheet1!$B$6:$C$870,2,0)</f>
        <v>Orchid104</v>
      </c>
    </row>
    <row r="823" spans="2:15" ht="14.4" x14ac:dyDescent="0.25">
      <c r="B823" s="26">
        <f t="shared" si="51"/>
        <v>819</v>
      </c>
      <c r="C823" s="70" t="s">
        <v>2171</v>
      </c>
      <c r="D823" s="20" t="s">
        <v>2327</v>
      </c>
      <c r="E823" s="15" t="s">
        <v>2474</v>
      </c>
      <c r="F823" s="23">
        <v>647500</v>
      </c>
      <c r="G823" s="42"/>
      <c r="H823" s="21">
        <f t="shared" si="48"/>
        <v>647500</v>
      </c>
      <c r="I823" s="23">
        <v>647500</v>
      </c>
      <c r="J823" s="23">
        <v>365012.6</v>
      </c>
      <c r="K823" s="21">
        <f t="shared" si="49"/>
        <v>1012512.6</v>
      </c>
      <c r="L823" s="43" t="s">
        <v>2672</v>
      </c>
      <c r="M823" s="102" t="s">
        <v>2696</v>
      </c>
      <c r="N823" s="50">
        <f t="shared" si="50"/>
        <v>3.1776552508976536E-4</v>
      </c>
      <c r="O823" s="1" t="str">
        <f>VLOOKUP(D823,[1]Sheet1!$B$6:$C$870,2,0)</f>
        <v>Orchid505</v>
      </c>
    </row>
    <row r="824" spans="2:15" ht="14.4" x14ac:dyDescent="0.25">
      <c r="B824" s="26">
        <f t="shared" si="51"/>
        <v>820</v>
      </c>
      <c r="C824" s="70" t="s">
        <v>2172</v>
      </c>
      <c r="D824" s="20" t="s">
        <v>2326</v>
      </c>
      <c r="E824" s="15" t="s">
        <v>2475</v>
      </c>
      <c r="F824" s="23">
        <v>647500</v>
      </c>
      <c r="G824" s="42"/>
      <c r="H824" s="21">
        <f t="shared" si="48"/>
        <v>647500</v>
      </c>
      <c r="I824" s="23">
        <v>647500</v>
      </c>
      <c r="J824" s="23">
        <v>730309</v>
      </c>
      <c r="K824" s="21">
        <f t="shared" si="49"/>
        <v>1377809</v>
      </c>
      <c r="L824" s="43" t="s">
        <v>2672</v>
      </c>
      <c r="M824" s="15">
        <v>8810354656</v>
      </c>
      <c r="N824" s="50">
        <f t="shared" si="50"/>
        <v>4.3240963160202109E-4</v>
      </c>
      <c r="O824" s="1" t="str">
        <f>VLOOKUP(D824,[1]Sheet1!$B$6:$C$870,2,0)</f>
        <v>Orchid-503</v>
      </c>
    </row>
    <row r="825" spans="2:15" ht="14.4" x14ac:dyDescent="0.25">
      <c r="B825" s="26">
        <f t="shared" si="51"/>
        <v>821</v>
      </c>
      <c r="C825" s="70" t="s">
        <v>2173</v>
      </c>
      <c r="D825" s="20" t="s">
        <v>2328</v>
      </c>
      <c r="E825" s="15" t="s">
        <v>2476</v>
      </c>
      <c r="F825" s="23">
        <v>2610549</v>
      </c>
      <c r="G825" s="42"/>
      <c r="H825" s="21">
        <f t="shared" si="48"/>
        <v>2610549</v>
      </c>
      <c r="I825" s="23">
        <v>2610549</v>
      </c>
      <c r="J825" s="23">
        <v>1580428</v>
      </c>
      <c r="K825" s="21">
        <f t="shared" si="49"/>
        <v>4190977</v>
      </c>
      <c r="L825" s="15" t="s">
        <v>2615</v>
      </c>
      <c r="M825" s="15">
        <v>9830424344</v>
      </c>
      <c r="N825" s="50">
        <f t="shared" si="50"/>
        <v>1.3152903055666959E-3</v>
      </c>
      <c r="O825" s="1" t="str">
        <f>VLOOKUP(D825,[1]Sheet1!$B$6:$C$870,2,0)</f>
        <v>Orchid606</v>
      </c>
    </row>
    <row r="826" spans="2:15" ht="14.4" x14ac:dyDescent="0.25">
      <c r="B826" s="26">
        <f t="shared" si="51"/>
        <v>822</v>
      </c>
      <c r="C826" s="70" t="s">
        <v>2174</v>
      </c>
      <c r="D826" s="20" t="s">
        <v>2329</v>
      </c>
      <c r="E826" s="15" t="s">
        <v>2477</v>
      </c>
      <c r="F826" s="23">
        <v>647500</v>
      </c>
      <c r="G826" s="42"/>
      <c r="H826" s="21">
        <f t="shared" si="48"/>
        <v>647500</v>
      </c>
      <c r="I826" s="23">
        <v>647500</v>
      </c>
      <c r="J826" s="23">
        <v>365013</v>
      </c>
      <c r="K826" s="21">
        <f t="shared" si="49"/>
        <v>1012513</v>
      </c>
      <c r="L826" s="43" t="s">
        <v>2658</v>
      </c>
      <c r="M826" s="15">
        <v>7007602913</v>
      </c>
      <c r="N826" s="50">
        <f t="shared" si="50"/>
        <v>3.1776565062520071E-4</v>
      </c>
      <c r="O826" s="1" t="str">
        <f>VLOOKUP(D826,[1]Sheet1!$B$6:$C$870,2,0)</f>
        <v>Orchid-607</v>
      </c>
    </row>
    <row r="827" spans="2:15" ht="14.4" x14ac:dyDescent="0.25">
      <c r="B827" s="26">
        <f t="shared" si="51"/>
        <v>823</v>
      </c>
      <c r="C827" s="70" t="s">
        <v>2175</v>
      </c>
      <c r="D827" s="20" t="s">
        <v>2330</v>
      </c>
      <c r="E827" s="15" t="s">
        <v>2478</v>
      </c>
      <c r="F827" s="23">
        <v>4307188</v>
      </c>
      <c r="G827" s="42"/>
      <c r="H827" s="21">
        <f t="shared" si="48"/>
        <v>4307188</v>
      </c>
      <c r="I827" s="23">
        <v>4307188</v>
      </c>
      <c r="J827" s="23">
        <v>2544207</v>
      </c>
      <c r="K827" s="21">
        <f t="shared" si="49"/>
        <v>6851395</v>
      </c>
      <c r="L827" s="15" t="s">
        <v>2616</v>
      </c>
      <c r="M827" s="15">
        <v>9876229092</v>
      </c>
      <c r="N827" s="50">
        <f t="shared" si="50"/>
        <v>2.1502321351580147E-3</v>
      </c>
      <c r="O827" s="1" t="str">
        <f>VLOOKUP(D827,[1]Sheet1!$B$6:$C$870,2,0)</f>
        <v>Orchid701</v>
      </c>
    </row>
    <row r="828" spans="2:15" ht="14.4" x14ac:dyDescent="0.25">
      <c r="B828" s="26">
        <f t="shared" si="51"/>
        <v>824</v>
      </c>
      <c r="C828" s="70" t="s">
        <v>2176</v>
      </c>
      <c r="D828" s="20" t="s">
        <v>2331</v>
      </c>
      <c r="E828" s="15" t="s">
        <v>2479</v>
      </c>
      <c r="F828" s="23">
        <v>4140269</v>
      </c>
      <c r="G828" s="42"/>
      <c r="H828" s="21">
        <f t="shared" si="48"/>
        <v>4140269</v>
      </c>
      <c r="I828" s="23">
        <v>4140269</v>
      </c>
      <c r="J828" s="23">
        <v>1707531</v>
      </c>
      <c r="K828" s="21">
        <f t="shared" si="49"/>
        <v>5847800</v>
      </c>
      <c r="L828" s="15" t="s">
        <v>2617</v>
      </c>
      <c r="M828" s="15">
        <v>9717775732</v>
      </c>
      <c r="N828" s="50">
        <f t="shared" si="50"/>
        <v>1.8352652970638882E-3</v>
      </c>
      <c r="O828" s="1" t="e">
        <f>VLOOKUP(D828,[1]Sheet1!$B$6:$C$870,2,0)</f>
        <v>#N/A</v>
      </c>
    </row>
    <row r="829" spans="2:15" ht="14.4" x14ac:dyDescent="0.25">
      <c r="B829" s="26">
        <f t="shared" si="51"/>
        <v>825</v>
      </c>
      <c r="C829" s="70" t="s">
        <v>2177</v>
      </c>
      <c r="D829" s="20" t="s">
        <v>2332</v>
      </c>
      <c r="E829" s="15" t="s">
        <v>2480</v>
      </c>
      <c r="F829" s="23">
        <v>3216004</v>
      </c>
      <c r="G829" s="42"/>
      <c r="H829" s="21">
        <f t="shared" si="48"/>
        <v>3216004</v>
      </c>
      <c r="I829" s="23">
        <v>3216004</v>
      </c>
      <c r="J829" s="23">
        <v>1844192</v>
      </c>
      <c r="K829" s="21">
        <f t="shared" si="49"/>
        <v>5060196</v>
      </c>
      <c r="L829" s="15" t="s">
        <v>2618</v>
      </c>
      <c r="M829" s="15"/>
      <c r="N829" s="50">
        <f t="shared" si="50"/>
        <v>1.5880847695101577E-3</v>
      </c>
      <c r="O829" s="1" t="str">
        <f>VLOOKUP(D829,[1]Sheet1!$B$6:$C$870,2,0)</f>
        <v>Orchid804</v>
      </c>
    </row>
    <row r="830" spans="2:15" ht="14.4" x14ac:dyDescent="0.25">
      <c r="B830" s="26">
        <f t="shared" si="51"/>
        <v>826</v>
      </c>
      <c r="C830" s="70" t="s">
        <v>2178</v>
      </c>
      <c r="D830" s="20" t="s">
        <v>2333</v>
      </c>
      <c r="E830" s="15" t="s">
        <v>2481</v>
      </c>
      <c r="F830" s="23">
        <v>4472590</v>
      </c>
      <c r="G830" s="42"/>
      <c r="H830" s="21">
        <f t="shared" si="48"/>
        <v>4472590</v>
      </c>
      <c r="I830" s="23">
        <v>4472590</v>
      </c>
      <c r="J830" s="23">
        <v>1493085</v>
      </c>
      <c r="K830" s="21">
        <f t="shared" si="49"/>
        <v>5965675</v>
      </c>
      <c r="L830" s="15" t="s">
        <v>2619</v>
      </c>
      <c r="M830" s="15">
        <v>9990444634</v>
      </c>
      <c r="N830" s="50">
        <f t="shared" si="50"/>
        <v>1.8722590206678772E-3</v>
      </c>
      <c r="O830" s="1" t="str">
        <f>VLOOKUP(D830,[1]Sheet1!$B$6:$C$870,2,0)</f>
        <v>Orchid901</v>
      </c>
    </row>
    <row r="831" spans="2:15" ht="14.4" x14ac:dyDescent="0.25">
      <c r="B831" s="26">
        <f t="shared" si="51"/>
        <v>827</v>
      </c>
      <c r="C831" s="70" t="s">
        <v>2179</v>
      </c>
      <c r="D831" s="20" t="s">
        <v>2334</v>
      </c>
      <c r="E831" s="15" t="s">
        <v>2482</v>
      </c>
      <c r="F831" s="23">
        <v>3726038</v>
      </c>
      <c r="G831" s="42">
        <v>2070290</v>
      </c>
      <c r="H831" s="21">
        <f t="shared" si="48"/>
        <v>5796328</v>
      </c>
      <c r="I831" s="23">
        <v>3249038</v>
      </c>
      <c r="J831" s="23">
        <v>1783595</v>
      </c>
      <c r="K831" s="21">
        <f t="shared" si="49"/>
        <v>5032633</v>
      </c>
      <c r="L831" s="15" t="s">
        <v>2620</v>
      </c>
      <c r="M831" s="103">
        <v>9540159004</v>
      </c>
      <c r="N831" s="50">
        <f t="shared" si="50"/>
        <v>1.5794344364989444E-3</v>
      </c>
      <c r="O831" s="1" t="str">
        <f>VLOOKUP(D831,[1]Sheet1!$B$6:$C$870,2,0)</f>
        <v>OrchidG05</v>
      </c>
    </row>
    <row r="832" spans="2:15" ht="14.4" x14ac:dyDescent="0.25">
      <c r="B832" s="26">
        <f>+B831+1</f>
        <v>828</v>
      </c>
      <c r="C832" s="70" t="s">
        <v>2180</v>
      </c>
      <c r="D832" s="20" t="s">
        <v>2335</v>
      </c>
      <c r="E832" s="15" t="s">
        <v>2483</v>
      </c>
      <c r="F832" s="23">
        <v>1643580</v>
      </c>
      <c r="G832" s="42"/>
      <c r="H832" s="21">
        <f t="shared" si="48"/>
        <v>1643580</v>
      </c>
      <c r="I832" s="23">
        <v>1643580</v>
      </c>
      <c r="J832" s="23">
        <v>491723</v>
      </c>
      <c r="K832" s="21">
        <f t="shared" si="49"/>
        <v>2135303</v>
      </c>
      <c r="L832" s="15" t="s">
        <v>2621</v>
      </c>
      <c r="M832" s="15">
        <v>9911191691</v>
      </c>
      <c r="N832" s="50">
        <f t="shared" si="50"/>
        <v>6.7014047925996305E-4</v>
      </c>
      <c r="O832" s="1" t="str">
        <f>VLOOKUP(D832,[1]Sheet1!$B$6:$C$870,2,0)</f>
        <v>Rosewood1001Oakwood103</v>
      </c>
    </row>
    <row r="833" spans="2:15" ht="14.4" x14ac:dyDescent="0.25">
      <c r="B833" s="26">
        <f t="shared" si="51"/>
        <v>829</v>
      </c>
      <c r="C833" s="70" t="s">
        <v>2181</v>
      </c>
      <c r="D833" s="20" t="s">
        <v>2336</v>
      </c>
      <c r="E833" s="15" t="s">
        <v>2484</v>
      </c>
      <c r="F833" s="23">
        <v>2010000</v>
      </c>
      <c r="G833" s="42"/>
      <c r="H833" s="21">
        <f t="shared" si="48"/>
        <v>2010000</v>
      </c>
      <c r="I833" s="23">
        <v>2010000</v>
      </c>
      <c r="J833" s="23">
        <v>393823</v>
      </c>
      <c r="K833" s="21">
        <f t="shared" si="49"/>
        <v>2403823</v>
      </c>
      <c r="L833" s="15" t="s">
        <v>2622</v>
      </c>
      <c r="M833" s="15">
        <v>7909006914</v>
      </c>
      <c r="N833" s="50">
        <f t="shared" si="50"/>
        <v>7.5441241700879087E-4</v>
      </c>
      <c r="O833" s="1" t="str">
        <f>VLOOKUP(D833,[1]Sheet1!$B$6:$C$870,2,0)</f>
        <v>Rosewood102</v>
      </c>
    </row>
    <row r="834" spans="2:15" ht="15" x14ac:dyDescent="0.25">
      <c r="B834" s="26">
        <f t="shared" si="51"/>
        <v>830</v>
      </c>
      <c r="C834" s="70" t="s">
        <v>2182</v>
      </c>
      <c r="D834" s="20" t="s">
        <v>2337</v>
      </c>
      <c r="E834" s="15" t="s">
        <v>2485</v>
      </c>
      <c r="F834" s="23">
        <v>1689636</v>
      </c>
      <c r="G834" s="42"/>
      <c r="H834" s="21">
        <f t="shared" si="48"/>
        <v>1689636</v>
      </c>
      <c r="I834" s="23">
        <v>1689636</v>
      </c>
      <c r="J834" s="23">
        <v>576729</v>
      </c>
      <c r="K834" s="21">
        <f t="shared" si="49"/>
        <v>2266365</v>
      </c>
      <c r="L834" s="15" t="s">
        <v>2599</v>
      </c>
      <c r="M834" s="68">
        <v>9911191691</v>
      </c>
      <c r="N834" s="50">
        <f t="shared" si="50"/>
        <v>7.1127279232877311E-4</v>
      </c>
      <c r="O834" s="1" t="str">
        <f>VLOOKUP(D834,[1]Sheet1!$B$6:$C$870,2,0)</f>
        <v>Rosewood1101Oakwood203</v>
      </c>
    </row>
    <row r="835" spans="2:15" ht="15.6" x14ac:dyDescent="0.3">
      <c r="B835" s="26">
        <f t="shared" si="51"/>
        <v>831</v>
      </c>
      <c r="C835" s="70" t="s">
        <v>2183</v>
      </c>
      <c r="D835" s="20" t="s">
        <v>2338</v>
      </c>
      <c r="E835" s="15" t="s">
        <v>2486</v>
      </c>
      <c r="F835" s="23">
        <v>2223000</v>
      </c>
      <c r="G835" s="42"/>
      <c r="H835" s="21">
        <f t="shared" si="48"/>
        <v>2223000</v>
      </c>
      <c r="I835" s="23">
        <v>2223000</v>
      </c>
      <c r="J835" s="23">
        <v>1482093</v>
      </c>
      <c r="K835" s="21">
        <f t="shared" si="49"/>
        <v>3705093</v>
      </c>
      <c r="L835" s="15" t="s">
        <v>2623</v>
      </c>
      <c r="M835" s="100">
        <v>9999929376</v>
      </c>
      <c r="N835" s="50">
        <f t="shared" si="50"/>
        <v>1.1628011568956416E-3</v>
      </c>
      <c r="O835" s="1" t="str">
        <f>VLOOKUP(D835,[1]Sheet1!$B$6:$C$870,2,0)</f>
        <v>Rosewood205</v>
      </c>
    </row>
    <row r="836" spans="2:15" ht="14.4" x14ac:dyDescent="0.25">
      <c r="B836" s="26">
        <f t="shared" si="51"/>
        <v>832</v>
      </c>
      <c r="C836" s="70" t="s">
        <v>2184</v>
      </c>
      <c r="D836" s="20" t="s">
        <v>2339</v>
      </c>
      <c r="E836" s="15" t="s">
        <v>2487</v>
      </c>
      <c r="F836" s="23">
        <v>2155240</v>
      </c>
      <c r="G836" s="42"/>
      <c r="H836" s="21">
        <f t="shared" si="48"/>
        <v>2155240</v>
      </c>
      <c r="I836" s="23">
        <v>2155240</v>
      </c>
      <c r="J836" s="23">
        <v>629212</v>
      </c>
      <c r="K836" s="21">
        <f t="shared" si="49"/>
        <v>2784452</v>
      </c>
      <c r="L836" s="15" t="s">
        <v>2624</v>
      </c>
      <c r="M836" s="15">
        <v>7982389549</v>
      </c>
      <c r="N836" s="50">
        <f t="shared" si="50"/>
        <v>8.7386848506107223E-4</v>
      </c>
      <c r="O836" s="1" t="str">
        <f>VLOOKUP(D836,[1]Sheet1!$B$6:$C$870,2,0)</f>
        <v>Rosewood302</v>
      </c>
    </row>
    <row r="837" spans="2:15" ht="14.4" x14ac:dyDescent="0.25">
      <c r="B837" s="26">
        <f t="shared" si="51"/>
        <v>833</v>
      </c>
      <c r="C837" s="70" t="s">
        <v>2185</v>
      </c>
      <c r="D837" s="20" t="s">
        <v>2340</v>
      </c>
      <c r="E837" s="15" t="s">
        <v>2488</v>
      </c>
      <c r="F837" s="23">
        <v>3260701</v>
      </c>
      <c r="G837" s="42"/>
      <c r="H837" s="21">
        <f t="shared" si="48"/>
        <v>3260701</v>
      </c>
      <c r="I837" s="23">
        <v>3260701</v>
      </c>
      <c r="J837" s="23">
        <v>1157775</v>
      </c>
      <c r="K837" s="21">
        <f t="shared" ref="K837:K873" si="52">I837+J837</f>
        <v>4418476</v>
      </c>
      <c r="L837" s="15" t="s">
        <v>2625</v>
      </c>
      <c r="M837" s="15"/>
      <c r="N837" s="50">
        <f t="shared" si="50"/>
        <v>1.3866882705820412E-3</v>
      </c>
      <c r="O837" s="1" t="str">
        <f>VLOOKUP(D837,[1]Sheet1!$B$6:$C$870,2,0)</f>
        <v>Rosewood308</v>
      </c>
    </row>
    <row r="838" spans="2:15" ht="14.4" x14ac:dyDescent="0.25">
      <c r="B838" s="26">
        <f t="shared" si="51"/>
        <v>834</v>
      </c>
      <c r="C838" s="70" t="s">
        <v>2186</v>
      </c>
      <c r="D838" s="20" t="s">
        <v>2341</v>
      </c>
      <c r="E838" s="15" t="s">
        <v>2489</v>
      </c>
      <c r="F838" s="23">
        <v>711000</v>
      </c>
      <c r="G838" s="42"/>
      <c r="H838" s="21">
        <f t="shared" ref="H838:H875" si="53">F838+G838</f>
        <v>711000</v>
      </c>
      <c r="I838" s="23">
        <v>711000</v>
      </c>
      <c r="J838" s="23">
        <v>201495</v>
      </c>
      <c r="K838" s="21">
        <f t="shared" si="52"/>
        <v>912495</v>
      </c>
      <c r="L838" s="15" t="s">
        <v>2626</v>
      </c>
      <c r="M838" s="15">
        <v>9431223541</v>
      </c>
      <c r="N838" s="50">
        <f t="shared" ref="N838:N902" si="54">K838/$K$904</f>
        <v>2.8637614269371608E-4</v>
      </c>
      <c r="O838" s="1" t="str">
        <f>VLOOKUP(D838,[1]Sheet1!$B$6:$C$870,2,0)</f>
        <v>Rosewood402</v>
      </c>
    </row>
    <row r="839" spans="2:15" ht="14.4" x14ac:dyDescent="0.25">
      <c r="B839" s="26">
        <f t="shared" si="51"/>
        <v>835</v>
      </c>
      <c r="C839" s="70" t="s">
        <v>2187</v>
      </c>
      <c r="D839" s="20" t="s">
        <v>2342</v>
      </c>
      <c r="E839" s="15" t="s">
        <v>2490</v>
      </c>
      <c r="F839" s="23">
        <v>2250000</v>
      </c>
      <c r="G839" s="42"/>
      <c r="H839" s="21">
        <f t="shared" si="53"/>
        <v>2250000</v>
      </c>
      <c r="I839" s="23">
        <v>2250000</v>
      </c>
      <c r="J839" s="23">
        <v>786623</v>
      </c>
      <c r="K839" s="21">
        <f t="shared" si="52"/>
        <v>3036623</v>
      </c>
      <c r="L839" s="15" t="s">
        <v>2667</v>
      </c>
      <c r="M839" s="15">
        <v>9099946870</v>
      </c>
      <c r="N839" s="50">
        <f t="shared" si="54"/>
        <v>9.5300947572865623E-4</v>
      </c>
      <c r="O839" s="1" t="str">
        <f>VLOOKUP(D839,[1]Sheet1!$B$6:$C$870,2,0)</f>
        <v>Rosewood404</v>
      </c>
    </row>
    <row r="840" spans="2:15" ht="14.4" x14ac:dyDescent="0.25">
      <c r="B840" s="26">
        <f t="shared" ref="B840:B902" si="55">+B839+1</f>
        <v>836</v>
      </c>
      <c r="C840" s="70" t="s">
        <v>2188</v>
      </c>
      <c r="D840" s="20" t="s">
        <v>2343</v>
      </c>
      <c r="E840" s="15" t="s">
        <v>2491</v>
      </c>
      <c r="F840" s="23">
        <v>3097379</v>
      </c>
      <c r="G840" s="42"/>
      <c r="H840" s="21">
        <f t="shared" si="53"/>
        <v>3097379</v>
      </c>
      <c r="I840" s="23">
        <v>3097379</v>
      </c>
      <c r="J840" s="23">
        <v>1555974</v>
      </c>
      <c r="K840" s="21">
        <f t="shared" si="52"/>
        <v>4653353</v>
      </c>
      <c r="L840" s="15" t="s">
        <v>2628</v>
      </c>
      <c r="M840" s="15" t="s">
        <v>2627</v>
      </c>
      <c r="N840" s="50">
        <f t="shared" si="54"/>
        <v>1.4604017367023728E-3</v>
      </c>
      <c r="O840" s="1" t="str">
        <f>VLOOKUP(D840,[1]Sheet1!$B$6:$C$870,2,0)</f>
        <v>Rosewood405</v>
      </c>
    </row>
    <row r="841" spans="2:15" ht="14.4" x14ac:dyDescent="0.25">
      <c r="B841" s="26">
        <f t="shared" si="55"/>
        <v>837</v>
      </c>
      <c r="C841" s="70" t="s">
        <v>2189</v>
      </c>
      <c r="D841" s="20" t="s">
        <v>2344</v>
      </c>
      <c r="E841" s="15" t="s">
        <v>2492</v>
      </c>
      <c r="F841" s="23">
        <v>1357905</v>
      </c>
      <c r="G841" s="42"/>
      <c r="H841" s="21">
        <f t="shared" si="53"/>
        <v>1357905</v>
      </c>
      <c r="I841" s="23">
        <v>1357905</v>
      </c>
      <c r="J841" s="23">
        <v>198539</v>
      </c>
      <c r="K841" s="21">
        <f t="shared" si="52"/>
        <v>1556444</v>
      </c>
      <c r="L841" s="15" t="s">
        <v>2629</v>
      </c>
      <c r="M841" s="15">
        <v>7903644890</v>
      </c>
      <c r="N841" s="50">
        <f t="shared" si="54"/>
        <v>4.8847218783530677E-4</v>
      </c>
      <c r="O841" s="1" t="str">
        <f>VLOOKUP(D841,[1]Sheet1!$B$6:$C$870,2,0)</f>
        <v>Rosewood501</v>
      </c>
    </row>
    <row r="842" spans="2:15" ht="14.4" x14ac:dyDescent="0.25">
      <c r="B842" s="26">
        <f t="shared" si="55"/>
        <v>838</v>
      </c>
      <c r="C842" s="70" t="s">
        <v>2190</v>
      </c>
      <c r="D842" s="20" t="s">
        <v>2345</v>
      </c>
      <c r="E842" s="15" t="s">
        <v>2493</v>
      </c>
      <c r="F842" s="23">
        <v>1996368</v>
      </c>
      <c r="G842" s="42"/>
      <c r="H842" s="21">
        <f t="shared" si="53"/>
        <v>1996368</v>
      </c>
      <c r="I842" s="23">
        <v>1996368</v>
      </c>
      <c r="J842" s="23">
        <v>641644</v>
      </c>
      <c r="K842" s="21">
        <f t="shared" si="52"/>
        <v>2638012</v>
      </c>
      <c r="L842" s="15" t="s">
        <v>2630</v>
      </c>
      <c r="M842" s="15">
        <v>9810620422</v>
      </c>
      <c r="N842" s="50">
        <f t="shared" si="54"/>
        <v>8.2790996218032461E-4</v>
      </c>
      <c r="O842" s="1" t="str">
        <f>VLOOKUP(D842,[1]Sheet1!$B$6:$C$870,2,0)</f>
        <v>Rosewood502A</v>
      </c>
    </row>
    <row r="843" spans="2:15" ht="14.4" x14ac:dyDescent="0.25">
      <c r="B843" s="26">
        <f t="shared" si="55"/>
        <v>839</v>
      </c>
      <c r="C843" s="70" t="s">
        <v>2191</v>
      </c>
      <c r="D843" s="20" t="s">
        <v>2346</v>
      </c>
      <c r="E843" s="15" t="s">
        <v>2494</v>
      </c>
      <c r="F843" s="23">
        <v>4840153</v>
      </c>
      <c r="G843" s="42"/>
      <c r="H843" s="21">
        <f t="shared" si="53"/>
        <v>4840153</v>
      </c>
      <c r="I843" s="23">
        <v>4840153</v>
      </c>
      <c r="J843" s="23">
        <v>1854071</v>
      </c>
      <c r="K843" s="21">
        <f t="shared" si="52"/>
        <v>6694224</v>
      </c>
      <c r="L843" s="15" t="s">
        <v>2631</v>
      </c>
      <c r="M843" s="15" t="s">
        <v>2632</v>
      </c>
      <c r="N843" s="50">
        <f t="shared" si="54"/>
        <v>2.1009058103854802E-3</v>
      </c>
      <c r="O843" s="1" t="str">
        <f>VLOOKUP(D843,[1]Sheet1!$B$6:$C$870,2,0)</f>
        <v>Rosewood508</v>
      </c>
    </row>
    <row r="844" spans="2:15" ht="14.4" x14ac:dyDescent="0.25">
      <c r="B844" s="26">
        <f t="shared" si="55"/>
        <v>840</v>
      </c>
      <c r="C844" s="70" t="s">
        <v>2192</v>
      </c>
      <c r="D844" s="20" t="s">
        <v>2347</v>
      </c>
      <c r="E844" s="15" t="s">
        <v>2495</v>
      </c>
      <c r="F844" s="23">
        <v>7277300</v>
      </c>
      <c r="G844" s="42"/>
      <c r="H844" s="21">
        <f t="shared" si="53"/>
        <v>7277300</v>
      </c>
      <c r="I844" s="23">
        <v>7277300</v>
      </c>
      <c r="J844" s="23">
        <v>157230</v>
      </c>
      <c r="K844" s="21">
        <f t="shared" si="52"/>
        <v>7434530</v>
      </c>
      <c r="L844" s="15" t="s">
        <v>2633</v>
      </c>
      <c r="M844" s="15">
        <v>9711470900</v>
      </c>
      <c r="N844" s="50">
        <f t="shared" si="54"/>
        <v>2.3332424003865366E-3</v>
      </c>
      <c r="O844" s="1" t="str">
        <f>VLOOKUP(D844,[1]Sheet1!$B$6:$C$870,2,0)</f>
        <v>Rosewood703</v>
      </c>
    </row>
    <row r="845" spans="2:15" ht="14.4" x14ac:dyDescent="0.25">
      <c r="B845" s="26">
        <f t="shared" si="55"/>
        <v>841</v>
      </c>
      <c r="C845" s="70" t="s">
        <v>2193</v>
      </c>
      <c r="D845" s="20" t="s">
        <v>2348</v>
      </c>
      <c r="E845" s="15" t="s">
        <v>2496</v>
      </c>
      <c r="F845" s="23">
        <v>3963145</v>
      </c>
      <c r="G845" s="42"/>
      <c r="H845" s="21">
        <f t="shared" si="53"/>
        <v>3963145</v>
      </c>
      <c r="I845" s="23">
        <v>3963145</v>
      </c>
      <c r="J845" s="23">
        <v>1572476</v>
      </c>
      <c r="K845" s="21">
        <f t="shared" si="52"/>
        <v>5535621</v>
      </c>
      <c r="L845" s="15" t="s">
        <v>2634</v>
      </c>
      <c r="M845" s="15" t="s">
        <v>2635</v>
      </c>
      <c r="N845" s="50">
        <f t="shared" si="54"/>
        <v>1.737291480385461E-3</v>
      </c>
      <c r="O845" s="1" t="str">
        <f>VLOOKUP(D845,[1]Sheet1!$B$6:$C$870,2,0)</f>
        <v>Rosewood704</v>
      </c>
    </row>
    <row r="846" spans="2:15" ht="14.4" x14ac:dyDescent="0.25">
      <c r="B846" s="26">
        <f t="shared" si="55"/>
        <v>842</v>
      </c>
      <c r="C846" s="70" t="s">
        <v>2194</v>
      </c>
      <c r="D846" s="20" t="s">
        <v>2349</v>
      </c>
      <c r="E846" s="15" t="s">
        <v>2497</v>
      </c>
      <c r="F846" s="23">
        <v>2979260</v>
      </c>
      <c r="G846" s="42"/>
      <c r="H846" s="21">
        <f t="shared" si="53"/>
        <v>2979260</v>
      </c>
      <c r="I846" s="23">
        <v>2979260</v>
      </c>
      <c r="J846" s="23">
        <v>1375207</v>
      </c>
      <c r="K846" s="21">
        <f t="shared" si="52"/>
        <v>4354467</v>
      </c>
      <c r="L846" s="15" t="s">
        <v>2579</v>
      </c>
      <c r="M846" s="15"/>
      <c r="N846" s="50">
        <f t="shared" si="54"/>
        <v>1.3665997763791338E-3</v>
      </c>
      <c r="O846" s="1" t="str">
        <f>VLOOKUP(D846,[1]Sheet1!$B$6:$C$870,2,0)</f>
        <v>Rosewood706</v>
      </c>
    </row>
    <row r="847" spans="2:15" ht="14.4" x14ac:dyDescent="0.25">
      <c r="B847" s="26">
        <f t="shared" si="55"/>
        <v>843</v>
      </c>
      <c r="C847" s="70" t="s">
        <v>2195</v>
      </c>
      <c r="D847" s="20" t="s">
        <v>2351</v>
      </c>
      <c r="E847" s="15" t="s">
        <v>2498</v>
      </c>
      <c r="F847" s="23">
        <v>1050000</v>
      </c>
      <c r="G847" s="42"/>
      <c r="H847" s="21">
        <f t="shared" si="53"/>
        <v>1050000</v>
      </c>
      <c r="I847" s="23">
        <v>1050000</v>
      </c>
      <c r="J847" s="23">
        <v>135244</v>
      </c>
      <c r="K847" s="21">
        <f t="shared" si="52"/>
        <v>1185244</v>
      </c>
      <c r="L847" s="15" t="s">
        <v>2637</v>
      </c>
      <c r="M847" s="15"/>
      <c r="N847" s="50">
        <f t="shared" si="54"/>
        <v>3.7197530383275613E-4</v>
      </c>
      <c r="O847" s="1" t="str">
        <f>VLOOKUP(D847,[1]Sheet1!$B$6:$C$870,2,0)</f>
        <v>Rosewood807
Rosewood808</v>
      </c>
    </row>
    <row r="848" spans="2:15" ht="15" x14ac:dyDescent="0.25">
      <c r="B848" s="26">
        <f t="shared" si="55"/>
        <v>844</v>
      </c>
      <c r="C848" s="70" t="s">
        <v>2196</v>
      </c>
      <c r="D848" s="20" t="s">
        <v>2352</v>
      </c>
      <c r="E848" s="15" t="s">
        <v>2499</v>
      </c>
      <c r="F848" s="23">
        <v>2444502</v>
      </c>
      <c r="G848" s="42"/>
      <c r="H848" s="21">
        <f t="shared" si="53"/>
        <v>2444502</v>
      </c>
      <c r="I848" s="23">
        <v>737851</v>
      </c>
      <c r="J848" s="23">
        <v>434347</v>
      </c>
      <c r="K848" s="21">
        <f t="shared" si="52"/>
        <v>1172198</v>
      </c>
      <c r="L848" s="43" t="s">
        <v>2666</v>
      </c>
      <c r="M848" s="68">
        <v>9871399535</v>
      </c>
      <c r="N848" s="50">
        <f t="shared" si="54"/>
        <v>3.6788096560889493E-4</v>
      </c>
      <c r="O848" s="1" t="str">
        <f>VLOOKUP(D848,[1]Sheet1!$B$6:$C$870,2,0)</f>
        <v>Rosewood903</v>
      </c>
    </row>
    <row r="849" spans="2:15" ht="14.4" x14ac:dyDescent="0.25">
      <c r="B849" s="26">
        <f t="shared" si="55"/>
        <v>845</v>
      </c>
      <c r="C849" s="70" t="s">
        <v>2197</v>
      </c>
      <c r="D849" s="20" t="s">
        <v>2353</v>
      </c>
      <c r="E849" s="15" t="s">
        <v>2500</v>
      </c>
      <c r="F849" s="23">
        <v>2923376</v>
      </c>
      <c r="G849" s="42"/>
      <c r="H849" s="21">
        <f t="shared" si="53"/>
        <v>2923376</v>
      </c>
      <c r="I849" s="23">
        <v>2923376</v>
      </c>
      <c r="J849" s="23">
        <v>1536068</v>
      </c>
      <c r="K849" s="21">
        <f t="shared" si="52"/>
        <v>4459444</v>
      </c>
      <c r="L849" s="15" t="s">
        <v>2638</v>
      </c>
      <c r="M849" s="15">
        <v>9910674057</v>
      </c>
      <c r="N849" s="50">
        <f t="shared" si="54"/>
        <v>1.3995456098703401E-3</v>
      </c>
      <c r="O849" s="1" t="str">
        <f>VLOOKUP(D849,[1]Sheet1!$B$6:$C$870,2,0)</f>
        <v>Tulip1005</v>
      </c>
    </row>
    <row r="850" spans="2:15" ht="14.4" x14ac:dyDescent="0.25">
      <c r="B850" s="26">
        <f t="shared" si="55"/>
        <v>846</v>
      </c>
      <c r="C850" s="70" t="s">
        <v>2198</v>
      </c>
      <c r="D850" s="20" t="s">
        <v>3503</v>
      </c>
      <c r="E850" s="15" t="s">
        <v>2501</v>
      </c>
      <c r="F850" s="23">
        <v>2680446</v>
      </c>
      <c r="G850" s="42"/>
      <c r="H850" s="21">
        <f t="shared" si="53"/>
        <v>2680446</v>
      </c>
      <c r="I850" s="23">
        <v>2680446</v>
      </c>
      <c r="J850" s="23">
        <v>1481472</v>
      </c>
      <c r="K850" s="21">
        <f t="shared" si="52"/>
        <v>4161918</v>
      </c>
      <c r="L850" s="43" t="s">
        <v>3541</v>
      </c>
      <c r="M850" s="15">
        <v>9810854381</v>
      </c>
      <c r="N850" s="50">
        <f t="shared" si="54"/>
        <v>1.3061704700272827E-3</v>
      </c>
      <c r="O850" s="1" t="e">
        <f>VLOOKUP(D850,[1]Sheet1!$B$6:$C$870,2,0)</f>
        <v>#N/A</v>
      </c>
    </row>
    <row r="851" spans="2:15" ht="14.4" x14ac:dyDescent="0.25">
      <c r="B851" s="26">
        <f t="shared" si="55"/>
        <v>847</v>
      </c>
      <c r="C851" s="70" t="s">
        <v>2199</v>
      </c>
      <c r="D851" s="20" t="s">
        <v>2355</v>
      </c>
      <c r="E851" s="15" t="s">
        <v>2502</v>
      </c>
      <c r="F851" s="23">
        <v>2509111</v>
      </c>
      <c r="G851" s="42"/>
      <c r="H851" s="21">
        <f t="shared" si="53"/>
        <v>2509111</v>
      </c>
      <c r="I851" s="23">
        <v>2509111</v>
      </c>
      <c r="J851" s="23">
        <v>1441059</v>
      </c>
      <c r="K851" s="21">
        <f t="shared" si="52"/>
        <v>3950170</v>
      </c>
      <c r="L851" s="15" t="s">
        <v>2639</v>
      </c>
      <c r="M851" s="15">
        <v>9810890467</v>
      </c>
      <c r="N851" s="50">
        <f t="shared" si="54"/>
        <v>1.2397157766173364E-3</v>
      </c>
      <c r="O851" s="1" t="str">
        <f>VLOOKUP(D851,[1]Sheet1!$B$6:$C$870,2,0)</f>
        <v>Tulip108</v>
      </c>
    </row>
    <row r="852" spans="2:15" ht="14.4" x14ac:dyDescent="0.25">
      <c r="B852" s="26">
        <f t="shared" si="55"/>
        <v>848</v>
      </c>
      <c r="C852" s="70" t="s">
        <v>2200</v>
      </c>
      <c r="D852" s="20" t="s">
        <v>2356</v>
      </c>
      <c r="E852" s="15" t="s">
        <v>2503</v>
      </c>
      <c r="F852" s="23">
        <v>2457796</v>
      </c>
      <c r="G852" s="42"/>
      <c r="H852" s="21">
        <f t="shared" si="53"/>
        <v>2457796</v>
      </c>
      <c r="I852" s="23">
        <v>2457796</v>
      </c>
      <c r="J852" s="23">
        <v>1223352</v>
      </c>
      <c r="K852" s="21">
        <f t="shared" si="52"/>
        <v>3681148</v>
      </c>
      <c r="L852" s="15" t="s">
        <v>2640</v>
      </c>
      <c r="M852" s="15">
        <v>7065707575</v>
      </c>
      <c r="N852" s="50">
        <f t="shared" si="54"/>
        <v>1.1552862918971475E-3</v>
      </c>
      <c r="O852" s="1" t="str">
        <f>VLOOKUP(D852,[1]Sheet1!$B$6:$C$870,2,0)</f>
        <v>Tulip1101</v>
      </c>
    </row>
    <row r="853" spans="2:15" ht="14.4" x14ac:dyDescent="0.25">
      <c r="B853" s="26">
        <f t="shared" si="55"/>
        <v>849</v>
      </c>
      <c r="C853" s="70" t="s">
        <v>2201</v>
      </c>
      <c r="D853" s="20" t="s">
        <v>2357</v>
      </c>
      <c r="E853" s="15" t="s">
        <v>2504</v>
      </c>
      <c r="F853" s="23">
        <v>2600992</v>
      </c>
      <c r="G853" s="42"/>
      <c r="H853" s="21">
        <f t="shared" si="53"/>
        <v>2600992</v>
      </c>
      <c r="I853" s="23">
        <v>2600992</v>
      </c>
      <c r="J853" s="23">
        <v>1387038</v>
      </c>
      <c r="K853" s="21">
        <f t="shared" si="52"/>
        <v>3988030</v>
      </c>
      <c r="L853" s="15" t="s">
        <v>2641</v>
      </c>
      <c r="M853" s="15">
        <v>9702936162</v>
      </c>
      <c r="N853" s="50">
        <f t="shared" si="54"/>
        <v>1.2515977055729845E-3</v>
      </c>
      <c r="O853" s="1" t="str">
        <f>VLOOKUP(D853,[1]Sheet1!$B$6:$C$870,2,0)</f>
        <v>Tulip1106</v>
      </c>
    </row>
    <row r="854" spans="2:15" ht="14.4" x14ac:dyDescent="0.25">
      <c r="B854" s="26">
        <f t="shared" si="55"/>
        <v>850</v>
      </c>
      <c r="C854" s="70" t="s">
        <v>2202</v>
      </c>
      <c r="D854" s="20" t="s">
        <v>2358</v>
      </c>
      <c r="E854" s="15" t="s">
        <v>2505</v>
      </c>
      <c r="F854" s="23">
        <v>2625718</v>
      </c>
      <c r="G854" s="42"/>
      <c r="H854" s="21">
        <f t="shared" si="53"/>
        <v>2625718</v>
      </c>
      <c r="I854" s="23">
        <v>858431</v>
      </c>
      <c r="J854" s="23">
        <v>1799128</v>
      </c>
      <c r="K854" s="21">
        <f t="shared" si="52"/>
        <v>2657559</v>
      </c>
      <c r="L854" s="15" t="s">
        <v>2642</v>
      </c>
      <c r="M854" s="15">
        <v>8126066815</v>
      </c>
      <c r="N854" s="50">
        <f t="shared" si="54"/>
        <v>8.3404456506717224E-4</v>
      </c>
      <c r="O854" s="1" t="str">
        <f>VLOOKUP(D854,[1]Sheet1!$B$6:$C$870,2,0)</f>
        <v>Tulip1109</v>
      </c>
    </row>
    <row r="855" spans="2:15" ht="14.4" x14ac:dyDescent="0.25">
      <c r="B855" s="26">
        <f t="shared" si="55"/>
        <v>851</v>
      </c>
      <c r="C855" s="70" t="s">
        <v>2203</v>
      </c>
      <c r="D855" s="20" t="s">
        <v>2359</v>
      </c>
      <c r="E855" s="15" t="s">
        <v>2506</v>
      </c>
      <c r="F855" s="23">
        <v>3399622</v>
      </c>
      <c r="G855" s="42"/>
      <c r="H855" s="21">
        <f t="shared" si="53"/>
        <v>3399622</v>
      </c>
      <c r="I855" s="23">
        <v>3399622</v>
      </c>
      <c r="J855" s="23">
        <v>1767879</v>
      </c>
      <c r="K855" s="21">
        <f t="shared" si="52"/>
        <v>5167501</v>
      </c>
      <c r="L855" s="15" t="s">
        <v>2643</v>
      </c>
      <c r="M855" s="15">
        <v>9818110180</v>
      </c>
      <c r="N855" s="50">
        <f t="shared" si="54"/>
        <v>1.6217612192350867E-3</v>
      </c>
      <c r="O855" s="1" t="str">
        <f>VLOOKUP(D855,[1]Sheet1!$B$6:$C$870,2,0)</f>
        <v>Tulip1110</v>
      </c>
    </row>
    <row r="856" spans="2:15" ht="14.4" x14ac:dyDescent="0.25">
      <c r="B856" s="26">
        <f t="shared" si="55"/>
        <v>852</v>
      </c>
      <c r="C856" s="70" t="s">
        <v>2204</v>
      </c>
      <c r="D856" s="20" t="s">
        <v>2360</v>
      </c>
      <c r="E856" s="15" t="s">
        <v>2507</v>
      </c>
      <c r="F856" s="23">
        <v>2312000</v>
      </c>
      <c r="G856" s="42"/>
      <c r="H856" s="21">
        <f t="shared" si="53"/>
        <v>2312000</v>
      </c>
      <c r="I856" s="23">
        <v>1150000</v>
      </c>
      <c r="J856" s="23">
        <v>84547</v>
      </c>
      <c r="K856" s="21">
        <f t="shared" si="52"/>
        <v>1234547</v>
      </c>
      <c r="L856" s="43" t="s">
        <v>2668</v>
      </c>
      <c r="M856" s="15">
        <v>9334488208</v>
      </c>
      <c r="N856" s="50">
        <f t="shared" si="54"/>
        <v>3.8744848775510999E-4</v>
      </c>
      <c r="O856" s="1" t="str">
        <f>VLOOKUP(D856,[1]Sheet1!$B$6:$C$870,2,0)</f>
        <v>Tulip1406</v>
      </c>
    </row>
    <row r="857" spans="2:15" ht="14.4" x14ac:dyDescent="0.25">
      <c r="B857" s="26">
        <f t="shared" si="55"/>
        <v>853</v>
      </c>
      <c r="C857" s="70" t="s">
        <v>2205</v>
      </c>
      <c r="D857" s="20" t="s">
        <v>2361</v>
      </c>
      <c r="E857" s="15" t="s">
        <v>2508</v>
      </c>
      <c r="F857" s="23">
        <v>3370700</v>
      </c>
      <c r="G857" s="42"/>
      <c r="H857" s="21">
        <f t="shared" si="53"/>
        <v>3370700</v>
      </c>
      <c r="I857" s="23">
        <v>3270700</v>
      </c>
      <c r="J857" s="23">
        <v>1212679</v>
      </c>
      <c r="K857" s="21">
        <f t="shared" si="52"/>
        <v>4483379</v>
      </c>
      <c r="L857" s="15" t="s">
        <v>2644</v>
      </c>
      <c r="M857" s="15">
        <v>9818033028</v>
      </c>
      <c r="N857" s="50">
        <f t="shared" si="54"/>
        <v>1.4070573364829506E-3</v>
      </c>
      <c r="O857" s="1" t="str">
        <f>VLOOKUP(D857,[1]Sheet1!$B$6:$C$870,2,0)</f>
        <v>Tulip1407</v>
      </c>
    </row>
    <row r="858" spans="2:15" ht="14.4" x14ac:dyDescent="0.25">
      <c r="B858" s="26">
        <f t="shared" si="55"/>
        <v>854</v>
      </c>
      <c r="C858" s="70" t="s">
        <v>2206</v>
      </c>
      <c r="D858" s="20" t="s">
        <v>2362</v>
      </c>
      <c r="E858" s="15" t="s">
        <v>2509</v>
      </c>
      <c r="F858" s="23">
        <v>2551226</v>
      </c>
      <c r="G858" s="42"/>
      <c r="H858" s="21">
        <f t="shared" si="53"/>
        <v>2551226</v>
      </c>
      <c r="I858" s="23">
        <v>2551226</v>
      </c>
      <c r="J858" s="23">
        <v>1467598</v>
      </c>
      <c r="K858" s="21">
        <f t="shared" si="52"/>
        <v>4018824</v>
      </c>
      <c r="L858" s="15" t="s">
        <v>2645</v>
      </c>
      <c r="M858" s="15">
        <v>8107478301</v>
      </c>
      <c r="N858" s="50">
        <f t="shared" si="54"/>
        <v>1.2612620510632176E-3</v>
      </c>
      <c r="O858" s="1" t="str">
        <f>VLOOKUP(D858,[1]Sheet1!$B$6:$C$870,2,0)</f>
        <v>Tulip206</v>
      </c>
    </row>
    <row r="859" spans="2:15" ht="14.4" x14ac:dyDescent="0.25">
      <c r="B859" s="26">
        <f t="shared" si="55"/>
        <v>855</v>
      </c>
      <c r="C859" s="70" t="s">
        <v>2207</v>
      </c>
      <c r="D859" s="20" t="s">
        <v>2363</v>
      </c>
      <c r="E859" s="15" t="s">
        <v>2510</v>
      </c>
      <c r="F859" s="23">
        <v>2361199</v>
      </c>
      <c r="G859" s="42"/>
      <c r="H859" s="21">
        <f t="shared" si="53"/>
        <v>2361199</v>
      </c>
      <c r="I859" s="23">
        <v>2361199</v>
      </c>
      <c r="J859" s="23">
        <v>1746311</v>
      </c>
      <c r="K859" s="21">
        <f t="shared" si="52"/>
        <v>4107510</v>
      </c>
      <c r="L859" s="15" t="s">
        <v>2646</v>
      </c>
      <c r="M859" s="15">
        <v>9650787666</v>
      </c>
      <c r="N859" s="50">
        <f t="shared" si="54"/>
        <v>1.2890951401113055E-3</v>
      </c>
      <c r="O859" s="1" t="str">
        <f>VLOOKUP(D859,[1]Sheet1!$B$6:$C$870,2,0)</f>
        <v>Tulip404</v>
      </c>
    </row>
    <row r="860" spans="2:15" ht="14.4" x14ac:dyDescent="0.25">
      <c r="B860" s="26">
        <f t="shared" si="55"/>
        <v>856</v>
      </c>
      <c r="C860" s="70" t="s">
        <v>2208</v>
      </c>
      <c r="D860" s="20" t="s">
        <v>2364</v>
      </c>
      <c r="E860" s="15" t="s">
        <v>2511</v>
      </c>
      <c r="F860" s="23">
        <v>1445000</v>
      </c>
      <c r="G860" s="42"/>
      <c r="H860" s="21">
        <f t="shared" si="53"/>
        <v>1445000</v>
      </c>
      <c r="I860" s="23">
        <v>1445000</v>
      </c>
      <c r="J860" s="23">
        <v>860646</v>
      </c>
      <c r="K860" s="21">
        <f t="shared" si="52"/>
        <v>2305646</v>
      </c>
      <c r="L860" s="43" t="s">
        <v>3537</v>
      </c>
      <c r="M860" s="15" t="s">
        <v>3538</v>
      </c>
      <c r="N860" s="50">
        <f t="shared" si="54"/>
        <v>7.2360068591849347E-4</v>
      </c>
      <c r="O860" s="1" t="str">
        <f>VLOOKUP(D860,[1]Sheet1!$B$6:$C$870,2,0)</f>
        <v>Tulip407</v>
      </c>
    </row>
    <row r="861" spans="2:15" ht="14.4" x14ac:dyDescent="0.25">
      <c r="B861" s="26">
        <f t="shared" si="55"/>
        <v>857</v>
      </c>
      <c r="C861" s="70" t="s">
        <v>2209</v>
      </c>
      <c r="D861" s="20" t="s">
        <v>2365</v>
      </c>
      <c r="E861" s="15" t="s">
        <v>2512</v>
      </c>
      <c r="F861" s="23">
        <v>3383599</v>
      </c>
      <c r="G861" s="42"/>
      <c r="H861" s="21">
        <f t="shared" si="53"/>
        <v>3383599</v>
      </c>
      <c r="I861" s="23">
        <v>3148812</v>
      </c>
      <c r="J861" s="23">
        <v>803953</v>
      </c>
      <c r="K861" s="21">
        <f t="shared" si="52"/>
        <v>3952765</v>
      </c>
      <c r="L861" s="15" t="s">
        <v>2647</v>
      </c>
      <c r="M861" s="15">
        <v>7087234669</v>
      </c>
      <c r="N861" s="50">
        <f t="shared" si="54"/>
        <v>1.2405301877541537E-3</v>
      </c>
      <c r="O861" s="1" t="str">
        <f>VLOOKUP(D861,[1]Sheet1!$B$6:$C$870,2,0)</f>
        <v>Tulip409</v>
      </c>
    </row>
    <row r="862" spans="2:15" ht="14.4" x14ac:dyDescent="0.25">
      <c r="B862" s="26">
        <f t="shared" si="55"/>
        <v>858</v>
      </c>
      <c r="C862" s="70" t="s">
        <v>2210</v>
      </c>
      <c r="D862" s="20" t="s">
        <v>2366</v>
      </c>
      <c r="E862" s="15" t="s">
        <v>2513</v>
      </c>
      <c r="F862" s="23">
        <v>2668229</v>
      </c>
      <c r="G862" s="42"/>
      <c r="H862" s="21">
        <f t="shared" si="53"/>
        <v>2668229</v>
      </c>
      <c r="I862" s="23">
        <v>120000</v>
      </c>
      <c r="J862" s="23">
        <v>48500</v>
      </c>
      <c r="K862" s="21">
        <f t="shared" si="52"/>
        <v>168500</v>
      </c>
      <c r="L862" s="15" t="s">
        <v>2648</v>
      </c>
      <c r="M862" s="123" t="s">
        <v>3521</v>
      </c>
      <c r="N862" s="50">
        <f t="shared" si="54"/>
        <v>5.288180214016642E-5</v>
      </c>
      <c r="O862" s="1" t="str">
        <f>VLOOKUP(D862,[1]Sheet1!$B$6:$C$870,2,0)</f>
        <v>Tulip503</v>
      </c>
    </row>
    <row r="863" spans="2:15" ht="14.4" x14ac:dyDescent="0.25">
      <c r="B863" s="26">
        <f t="shared" si="55"/>
        <v>859</v>
      </c>
      <c r="C863" s="70" t="s">
        <v>2211</v>
      </c>
      <c r="D863" s="20" t="s">
        <v>2367</v>
      </c>
      <c r="E863" s="15" t="s">
        <v>2514</v>
      </c>
      <c r="F863" s="23">
        <v>2472543</v>
      </c>
      <c r="G863" s="42"/>
      <c r="H863" s="21">
        <f t="shared" si="53"/>
        <v>2472543</v>
      </c>
      <c r="I863" s="23">
        <v>2472543</v>
      </c>
      <c r="J863" s="23">
        <v>1422546</v>
      </c>
      <c r="K863" s="21">
        <f t="shared" si="52"/>
        <v>3895089</v>
      </c>
      <c r="L863" s="15" t="s">
        <v>2649</v>
      </c>
      <c r="M863" s="15">
        <v>9953422596</v>
      </c>
      <c r="N863" s="50">
        <f t="shared" si="54"/>
        <v>1.2224292333313869E-3</v>
      </c>
      <c r="O863" s="1" t="str">
        <f>VLOOKUP(D863,[1]Sheet1!$B$6:$C$870,2,0)</f>
        <v>Tulip508</v>
      </c>
    </row>
    <row r="864" spans="2:15" ht="14.4" x14ac:dyDescent="0.25">
      <c r="B864" s="26">
        <f t="shared" si="55"/>
        <v>860</v>
      </c>
      <c r="C864" s="70" t="s">
        <v>2212</v>
      </c>
      <c r="D864" s="20" t="s">
        <v>2368</v>
      </c>
      <c r="E864" s="15" t="s">
        <v>2515</v>
      </c>
      <c r="F864" s="23">
        <v>2747216</v>
      </c>
      <c r="G864" s="42"/>
      <c r="H864" s="21">
        <f t="shared" si="53"/>
        <v>2747216</v>
      </c>
      <c r="I864" s="23">
        <v>2747216</v>
      </c>
      <c r="J864" s="23">
        <v>1381372</v>
      </c>
      <c r="K864" s="21">
        <f t="shared" si="52"/>
        <v>4128588</v>
      </c>
      <c r="L864" s="15" t="s">
        <v>2580</v>
      </c>
      <c r="M864" s="15">
        <v>9165175177</v>
      </c>
      <c r="N864" s="50">
        <f t="shared" si="54"/>
        <v>1.2957102298769459E-3</v>
      </c>
      <c r="O864" s="1" t="str">
        <f>VLOOKUP(D864,[1]Sheet1!$B$6:$C$870,2,0)</f>
        <v>Tulip603</v>
      </c>
    </row>
    <row r="865" spans="2:15" ht="13.95" customHeight="1" x14ac:dyDescent="0.25">
      <c r="B865" s="26">
        <f t="shared" si="55"/>
        <v>861</v>
      </c>
      <c r="C865" s="70" t="s">
        <v>2213</v>
      </c>
      <c r="D865" s="20" t="s">
        <v>2369</v>
      </c>
      <c r="E865" s="15" t="s">
        <v>2516</v>
      </c>
      <c r="F865" s="23">
        <v>3113562</v>
      </c>
      <c r="G865" s="42"/>
      <c r="H865" s="21">
        <f t="shared" si="53"/>
        <v>3113562</v>
      </c>
      <c r="I865" s="23">
        <v>3113562</v>
      </c>
      <c r="J865" s="23">
        <v>1030915</v>
      </c>
      <c r="K865" s="21">
        <f t="shared" si="52"/>
        <v>4144477</v>
      </c>
      <c r="L865" s="15" t="s">
        <v>2650</v>
      </c>
      <c r="M865" s="15">
        <v>8527299101</v>
      </c>
      <c r="N865" s="50">
        <f t="shared" si="54"/>
        <v>1.30069681120754E-3</v>
      </c>
      <c r="O865" s="1" t="str">
        <f>VLOOKUP(D865,[1]Sheet1!$B$6:$C$870,2,0)</f>
        <v>Tulip701</v>
      </c>
    </row>
    <row r="866" spans="2:15" ht="14.4" x14ac:dyDescent="0.25">
      <c r="B866" s="26">
        <f t="shared" si="55"/>
        <v>862</v>
      </c>
      <c r="C866" s="70" t="s">
        <v>2214</v>
      </c>
      <c r="D866" s="20" t="s">
        <v>2370</v>
      </c>
      <c r="E866" s="15" t="s">
        <v>2517</v>
      </c>
      <c r="F866" s="23">
        <v>2222354</v>
      </c>
      <c r="G866" s="42"/>
      <c r="H866" s="21">
        <f t="shared" si="53"/>
        <v>2222354</v>
      </c>
      <c r="I866" s="23">
        <v>2040385</v>
      </c>
      <c r="J866" s="23">
        <v>1167667</v>
      </c>
      <c r="K866" s="21">
        <f t="shared" si="52"/>
        <v>3208052</v>
      </c>
      <c r="L866" s="15" t="s">
        <v>2651</v>
      </c>
      <c r="M866" s="15"/>
      <c r="N866" s="50">
        <f t="shared" si="54"/>
        <v>1.0068105110941552E-3</v>
      </c>
      <c r="O866" s="1" t="str">
        <f>VLOOKUP(D866,[1]Sheet1!$B$6:$C$870,2,0)</f>
        <v>Tulip805</v>
      </c>
    </row>
    <row r="867" spans="2:15" ht="14.4" x14ac:dyDescent="0.25">
      <c r="B867" s="26">
        <f t="shared" si="55"/>
        <v>863</v>
      </c>
      <c r="C867" s="70" t="s">
        <v>2215</v>
      </c>
      <c r="D867" s="20" t="s">
        <v>2371</v>
      </c>
      <c r="E867" s="15" t="s">
        <v>2518</v>
      </c>
      <c r="F867" s="23">
        <v>3369891</v>
      </c>
      <c r="G867" s="42"/>
      <c r="H867" s="21">
        <f t="shared" si="53"/>
        <v>3369891</v>
      </c>
      <c r="I867" s="23">
        <v>3343842</v>
      </c>
      <c r="J867" s="23">
        <v>1899973</v>
      </c>
      <c r="K867" s="21">
        <f t="shared" si="52"/>
        <v>5243815</v>
      </c>
      <c r="L867" s="15" t="s">
        <v>2652</v>
      </c>
      <c r="M867" s="15">
        <v>9212313739</v>
      </c>
      <c r="N867" s="50">
        <f t="shared" si="54"/>
        <v>1.645711497267874E-3</v>
      </c>
      <c r="O867" s="1" t="str">
        <f>VLOOKUP(D867,[1]Sheet1!$B$6:$C$870,2,0)</f>
        <v>Tulip810</v>
      </c>
    </row>
    <row r="868" spans="2:15" ht="14.4" x14ac:dyDescent="0.25">
      <c r="B868" s="26">
        <f t="shared" si="55"/>
        <v>864</v>
      </c>
      <c r="C868" s="70" t="s">
        <v>2216</v>
      </c>
      <c r="D868" s="20" t="s">
        <v>2372</v>
      </c>
      <c r="E868" s="15" t="s">
        <v>2519</v>
      </c>
      <c r="F868" s="23">
        <v>2305144</v>
      </c>
      <c r="G868" s="42"/>
      <c r="H868" s="21">
        <f t="shared" si="53"/>
        <v>2305144</v>
      </c>
      <c r="I868" s="23">
        <v>2305144</v>
      </c>
      <c r="J868" s="23">
        <v>1360237</v>
      </c>
      <c r="K868" s="21">
        <f t="shared" si="52"/>
        <v>3665381</v>
      </c>
      <c r="L868" s="15" t="s">
        <v>2653</v>
      </c>
      <c r="M868" s="15"/>
      <c r="N868" s="50">
        <f t="shared" si="54"/>
        <v>1.1503379988743343E-3</v>
      </c>
      <c r="O868" s="1" t="str">
        <f>VLOOKUP(D868,[1]Sheet1!$B$6:$C$870,2,0)</f>
        <v>Tulip906</v>
      </c>
    </row>
    <row r="869" spans="2:15" ht="14.4" x14ac:dyDescent="0.25">
      <c r="B869" s="26">
        <f t="shared" si="55"/>
        <v>865</v>
      </c>
      <c r="C869" s="70" t="s">
        <v>2217</v>
      </c>
      <c r="D869" s="20" t="s">
        <v>2373</v>
      </c>
      <c r="E869" s="15" t="s">
        <v>2520</v>
      </c>
      <c r="F869" s="23">
        <v>3046058</v>
      </c>
      <c r="G869" s="42"/>
      <c r="H869" s="21">
        <f t="shared" si="53"/>
        <v>3046058</v>
      </c>
      <c r="I869" s="23">
        <v>3046058</v>
      </c>
      <c r="J869" s="23">
        <v>1004954</v>
      </c>
      <c r="K869" s="21">
        <f t="shared" si="52"/>
        <v>4051012</v>
      </c>
      <c r="L869" s="15" t="s">
        <v>2654</v>
      </c>
      <c r="M869" s="15">
        <v>9999499549</v>
      </c>
      <c r="N869" s="50">
        <f t="shared" si="54"/>
        <v>1.271363887545637E-3</v>
      </c>
      <c r="O869" s="1" t="str">
        <f>VLOOKUP(D869,[1]Sheet1!$B$6:$C$870,2,0)</f>
        <v>TulipG03</v>
      </c>
    </row>
    <row r="870" spans="2:15" ht="14.4" x14ac:dyDescent="0.25">
      <c r="B870" s="26">
        <f t="shared" si="55"/>
        <v>866</v>
      </c>
      <c r="C870" s="104" t="s">
        <v>2521</v>
      </c>
      <c r="D870" s="20" t="s">
        <v>2523</v>
      </c>
      <c r="E870" s="15" t="s">
        <v>2525</v>
      </c>
      <c r="F870" s="23">
        <v>1988600</v>
      </c>
      <c r="G870" s="42"/>
      <c r="H870" s="21">
        <f t="shared" si="53"/>
        <v>1988600</v>
      </c>
      <c r="I870" s="23">
        <v>1969600</v>
      </c>
      <c r="J870" s="23">
        <v>1086581</v>
      </c>
      <c r="K870" s="21">
        <f t="shared" si="52"/>
        <v>3056181</v>
      </c>
      <c r="L870" s="43" t="s">
        <v>2636</v>
      </c>
      <c r="M870" s="15">
        <v>9310876543</v>
      </c>
      <c r="N870" s="50">
        <f t="shared" si="54"/>
        <v>9.5914753083997596E-4</v>
      </c>
      <c r="O870" s="1" t="str">
        <f>VLOOKUP(D870,[1]Sheet1!$B$6:$C$870,2,0)</f>
        <v>oakwood801 &amp; 802</v>
      </c>
    </row>
    <row r="871" spans="2:15" ht="14.4" x14ac:dyDescent="0.25">
      <c r="B871" s="26">
        <f t="shared" si="55"/>
        <v>867</v>
      </c>
      <c r="C871" s="104" t="s">
        <v>2522</v>
      </c>
      <c r="D871" s="20" t="s">
        <v>2524</v>
      </c>
      <c r="E871" s="15" t="s">
        <v>2526</v>
      </c>
      <c r="F871" s="23">
        <v>1474800</v>
      </c>
      <c r="G871" s="42"/>
      <c r="H871" s="21">
        <f t="shared" si="53"/>
        <v>1474800</v>
      </c>
      <c r="I871" s="23">
        <v>1474800</v>
      </c>
      <c r="J871" s="23">
        <v>405626</v>
      </c>
      <c r="K871" s="21">
        <f t="shared" si="52"/>
        <v>1880426</v>
      </c>
      <c r="L871" s="43" t="s">
        <v>2655</v>
      </c>
      <c r="M871" s="15">
        <v>9419039493</v>
      </c>
      <c r="N871" s="50">
        <f t="shared" si="54"/>
        <v>5.901502413722527E-4</v>
      </c>
      <c r="O871" s="1" t="str">
        <f>VLOOKUP(D871,[1]Sheet1!$B$6:$C$870,2,0)</f>
        <v>Oakwood208</v>
      </c>
    </row>
    <row r="872" spans="2:15" ht="14.4" x14ac:dyDescent="0.25">
      <c r="B872" s="26">
        <f t="shared" si="55"/>
        <v>868</v>
      </c>
      <c r="C872" s="105" t="s">
        <v>2670</v>
      </c>
      <c r="D872" s="106" t="s">
        <v>2327</v>
      </c>
      <c r="E872" s="107" t="s">
        <v>2671</v>
      </c>
      <c r="F872" s="23">
        <v>2500605</v>
      </c>
      <c r="G872" s="42"/>
      <c r="H872" s="21">
        <f t="shared" si="53"/>
        <v>2500605</v>
      </c>
      <c r="I872" s="23">
        <v>2500605</v>
      </c>
      <c r="J872" s="23">
        <v>301656</v>
      </c>
      <c r="K872" s="21">
        <f t="shared" si="52"/>
        <v>2802261</v>
      </c>
      <c r="L872" s="43" t="s">
        <v>3539</v>
      </c>
      <c r="M872" s="15" t="s">
        <v>3540</v>
      </c>
      <c r="N872" s="50">
        <f t="shared" si="54"/>
        <v>8.794576364813347E-4</v>
      </c>
      <c r="O872" s="1" t="str">
        <f>VLOOKUP(D872,[1]Sheet1!$B$6:$C$870,2,0)</f>
        <v>Orchid505</v>
      </c>
    </row>
    <row r="873" spans="2:15" ht="14.4" x14ac:dyDescent="0.25">
      <c r="B873" s="26">
        <f t="shared" si="55"/>
        <v>869</v>
      </c>
      <c r="C873" s="108" t="s">
        <v>2682</v>
      </c>
      <c r="D873" s="106" t="s">
        <v>2689</v>
      </c>
      <c r="E873" s="109" t="s">
        <v>2685</v>
      </c>
      <c r="F873" s="23">
        <v>3569870</v>
      </c>
      <c r="G873" s="42">
        <v>739013</v>
      </c>
      <c r="H873" s="21">
        <f t="shared" si="53"/>
        <v>4308883</v>
      </c>
      <c r="I873" s="23">
        <v>3569870</v>
      </c>
      <c r="J873" s="23">
        <v>2054981</v>
      </c>
      <c r="K873" s="21">
        <f t="shared" si="52"/>
        <v>5624851</v>
      </c>
      <c r="L873" s="43" t="s">
        <v>2686</v>
      </c>
      <c r="M873" s="15">
        <v>9431810319</v>
      </c>
      <c r="N873" s="50">
        <f t="shared" si="54"/>
        <v>1.7652952976256215E-3</v>
      </c>
      <c r="O873" s="1" t="e">
        <f>VLOOKUP(D873,[1]Sheet1!$B$6:$C$870,2,0)</f>
        <v>#N/A</v>
      </c>
    </row>
    <row r="874" spans="2:15" ht="14.4" x14ac:dyDescent="0.25">
      <c r="B874" s="26">
        <f t="shared" si="55"/>
        <v>870</v>
      </c>
      <c r="C874" s="108" t="s">
        <v>2683</v>
      </c>
      <c r="D874" s="106" t="s">
        <v>2690</v>
      </c>
      <c r="E874" s="109" t="s">
        <v>2687</v>
      </c>
      <c r="F874" s="23">
        <v>3299413</v>
      </c>
      <c r="G874" s="42">
        <v>2019272</v>
      </c>
      <c r="H874" s="21">
        <f t="shared" si="53"/>
        <v>5318685</v>
      </c>
      <c r="I874" s="23">
        <v>3299453</v>
      </c>
      <c r="J874" s="23">
        <v>1767965</v>
      </c>
      <c r="K874" s="21">
        <f t="shared" ref="K874:K875" si="56">I874+J874</f>
        <v>5067418</v>
      </c>
      <c r="L874" s="43" t="s">
        <v>3401</v>
      </c>
      <c r="M874" s="15">
        <v>9934716934</v>
      </c>
      <c r="N874" s="50">
        <f t="shared" si="54"/>
        <v>1.590351311795358E-3</v>
      </c>
      <c r="O874" s="1" t="e">
        <f>VLOOKUP(D874,[1]Sheet1!$B$6:$C$870,2,0)</f>
        <v>#N/A</v>
      </c>
    </row>
    <row r="875" spans="2:15" ht="14.4" x14ac:dyDescent="0.25">
      <c r="B875" s="26">
        <f t="shared" si="55"/>
        <v>871</v>
      </c>
      <c r="C875" s="108" t="s">
        <v>2684</v>
      </c>
      <c r="D875" s="106" t="s">
        <v>2691</v>
      </c>
      <c r="E875" s="109" t="s">
        <v>2688</v>
      </c>
      <c r="F875" s="23">
        <v>2937812</v>
      </c>
      <c r="G875" s="42">
        <v>1445270</v>
      </c>
      <c r="H875" s="21">
        <f t="shared" si="53"/>
        <v>4383082</v>
      </c>
      <c r="I875" s="23">
        <v>2937812</v>
      </c>
      <c r="J875" s="23">
        <v>1448123</v>
      </c>
      <c r="K875" s="21">
        <f t="shared" si="56"/>
        <v>4385935</v>
      </c>
      <c r="L875" s="43" t="s">
        <v>3402</v>
      </c>
      <c r="M875" s="15">
        <v>8521429835</v>
      </c>
      <c r="N875" s="50">
        <f t="shared" si="54"/>
        <v>1.3764756490779275E-3</v>
      </c>
      <c r="O875" s="1" t="e">
        <f>VLOOKUP(D875,[1]Sheet1!$B$6:$C$870,2,0)</f>
        <v>#N/A</v>
      </c>
    </row>
    <row r="876" spans="2:15" ht="14.4" x14ac:dyDescent="0.25">
      <c r="B876" s="26">
        <f t="shared" si="55"/>
        <v>872</v>
      </c>
      <c r="C876" s="120" t="s">
        <v>3419</v>
      </c>
      <c r="D876" s="106" t="s">
        <v>3410</v>
      </c>
      <c r="E876" s="107" t="s">
        <v>3411</v>
      </c>
      <c r="F876" s="39">
        <v>1047797</v>
      </c>
      <c r="G876" s="21">
        <v>819277</v>
      </c>
      <c r="H876" s="21">
        <v>1867074</v>
      </c>
      <c r="I876" s="21">
        <v>997797</v>
      </c>
      <c r="J876" s="21">
        <v>262857</v>
      </c>
      <c r="K876" s="21">
        <v>1260654</v>
      </c>
      <c r="L876" s="115" t="s">
        <v>3412</v>
      </c>
      <c r="M876" s="15" t="s">
        <v>3413</v>
      </c>
      <c r="N876" s="50">
        <f t="shared" si="54"/>
        <v>3.9564187178165789E-4</v>
      </c>
      <c r="O876" s="1" t="e">
        <f>VLOOKUP(D876,[1]Sheet1!$B$6:$C$870,2,0)</f>
        <v>#N/A</v>
      </c>
    </row>
    <row r="877" spans="2:15" ht="27.6" x14ac:dyDescent="0.25">
      <c r="B877" s="26">
        <f t="shared" si="55"/>
        <v>873</v>
      </c>
      <c r="C877" s="120" t="s">
        <v>3423</v>
      </c>
      <c r="D877" s="106" t="s">
        <v>3414</v>
      </c>
      <c r="E877" s="107" t="s">
        <v>3415</v>
      </c>
      <c r="F877" s="39">
        <v>847440</v>
      </c>
      <c r="G877" s="21">
        <v>1016928</v>
      </c>
      <c r="H877" s="21">
        <v>1864368</v>
      </c>
      <c r="I877" s="21">
        <v>847440</v>
      </c>
      <c r="J877" s="21">
        <v>518115</v>
      </c>
      <c r="K877" s="21">
        <v>1365555</v>
      </c>
      <c r="L877" s="121" t="s">
        <v>3416</v>
      </c>
      <c r="M877" s="15">
        <v>9871485969</v>
      </c>
      <c r="N877" s="50">
        <f t="shared" si="54"/>
        <v>4.2856385354014809E-4</v>
      </c>
      <c r="O877" s="1" t="e">
        <f>VLOOKUP(D877,[1]Sheet1!$B$6:$C$870,2,0)</f>
        <v>#N/A</v>
      </c>
    </row>
    <row r="878" spans="2:15" ht="27.6" x14ac:dyDescent="0.25">
      <c r="B878" s="26">
        <f t="shared" si="55"/>
        <v>874</v>
      </c>
      <c r="C878" s="120" t="s">
        <v>3427</v>
      </c>
      <c r="D878" s="106" t="s">
        <v>3417</v>
      </c>
      <c r="E878" s="107" t="s">
        <v>3418</v>
      </c>
      <c r="F878" s="39">
        <v>537400</v>
      </c>
      <c r="G878" s="21">
        <v>859840</v>
      </c>
      <c r="H878" s="21">
        <v>1397240</v>
      </c>
      <c r="I878" s="39">
        <v>537202</v>
      </c>
      <c r="J878" s="21">
        <v>347486</v>
      </c>
      <c r="K878" s="21">
        <v>884688</v>
      </c>
      <c r="L878" s="121" t="s">
        <v>3416</v>
      </c>
      <c r="M878" s="15">
        <v>9871485969</v>
      </c>
      <c r="N878" s="50">
        <f t="shared" si="54"/>
        <v>2.7764923306694095E-4</v>
      </c>
      <c r="O878" s="1" t="e">
        <f>VLOOKUP(D878,[1]Sheet1!$B$6:$C$870,2,0)</f>
        <v>#N/A</v>
      </c>
    </row>
    <row r="879" spans="2:15" ht="14.4" x14ac:dyDescent="0.25">
      <c r="B879" s="26">
        <f t="shared" si="55"/>
        <v>875</v>
      </c>
      <c r="C879" s="120" t="s">
        <v>3431</v>
      </c>
      <c r="D879" s="106" t="s">
        <v>3420</v>
      </c>
      <c r="E879" s="107" t="s">
        <v>3421</v>
      </c>
      <c r="F879" s="39">
        <v>1197736</v>
      </c>
      <c r="G879" s="21">
        <v>1129764</v>
      </c>
      <c r="H879" s="21">
        <v>2327500</v>
      </c>
      <c r="I879" s="21">
        <v>1132051</v>
      </c>
      <c r="J879" s="21">
        <v>723818</v>
      </c>
      <c r="K879" s="21">
        <v>1855869</v>
      </c>
      <c r="L879" s="115" t="s">
        <v>3422</v>
      </c>
      <c r="M879" s="15">
        <v>9350536262</v>
      </c>
      <c r="N879" s="50">
        <f t="shared" si="54"/>
        <v>5.8244330715767666E-4</v>
      </c>
      <c r="O879" s="1" t="e">
        <f>VLOOKUP(D879,[1]Sheet1!$B$6:$C$870,2,0)</f>
        <v>#N/A</v>
      </c>
    </row>
    <row r="880" spans="2:15" ht="14.4" x14ac:dyDescent="0.25">
      <c r="B880" s="26">
        <f t="shared" si="55"/>
        <v>876</v>
      </c>
      <c r="C880" s="120" t="s">
        <v>3435</v>
      </c>
      <c r="D880" s="106" t="s">
        <v>3424</v>
      </c>
      <c r="E880" s="107" t="s">
        <v>3425</v>
      </c>
      <c r="F880" s="39">
        <v>1200000</v>
      </c>
      <c r="G880" s="21">
        <v>792730</v>
      </c>
      <c r="H880" s="21">
        <v>1992730</v>
      </c>
      <c r="I880" s="21">
        <v>1200000</v>
      </c>
      <c r="J880" s="21">
        <v>163858</v>
      </c>
      <c r="K880" s="21">
        <v>1363858</v>
      </c>
      <c r="L880" s="115" t="s">
        <v>3426</v>
      </c>
      <c r="M880" s="15">
        <v>9999595522</v>
      </c>
      <c r="N880" s="50">
        <f t="shared" si="54"/>
        <v>4.28031269455686E-4</v>
      </c>
      <c r="O880" s="1" t="e">
        <f>VLOOKUP(D880,[1]Sheet1!$B$6:$C$870,2,0)</f>
        <v>#N/A</v>
      </c>
    </row>
    <row r="881" spans="2:15" ht="14.4" x14ac:dyDescent="0.25">
      <c r="B881" s="26">
        <f t="shared" si="55"/>
        <v>877</v>
      </c>
      <c r="C881" s="120" t="s">
        <v>3439</v>
      </c>
      <c r="D881" s="106" t="s">
        <v>3428</v>
      </c>
      <c r="E881" s="107" t="s">
        <v>3429</v>
      </c>
      <c r="F881" s="39">
        <v>1040075</v>
      </c>
      <c r="G881" s="21">
        <v>1690494</v>
      </c>
      <c r="H881" s="21">
        <v>2730569</v>
      </c>
      <c r="I881" s="39">
        <v>1040075</v>
      </c>
      <c r="J881" s="21">
        <v>633145</v>
      </c>
      <c r="K881" s="21">
        <v>1673220</v>
      </c>
      <c r="L881" s="115" t="s">
        <v>3430</v>
      </c>
      <c r="M881" s="15">
        <v>9717152266</v>
      </c>
      <c r="N881" s="50">
        <f t="shared" si="54"/>
        <v>5.251210028306781E-4</v>
      </c>
      <c r="O881" s="1" t="e">
        <f>VLOOKUP(D881,[1]Sheet1!$B$6:$C$870,2,0)</f>
        <v>#N/A</v>
      </c>
    </row>
    <row r="882" spans="2:15" ht="14.4" x14ac:dyDescent="0.25">
      <c r="B882" s="26">
        <f t="shared" si="55"/>
        <v>878</v>
      </c>
      <c r="C882" s="120" t="s">
        <v>3443</v>
      </c>
      <c r="D882" s="106" t="s">
        <v>3432</v>
      </c>
      <c r="E882" s="107" t="s">
        <v>3433</v>
      </c>
      <c r="F882" s="39">
        <v>2606683</v>
      </c>
      <c r="G882" s="21">
        <v>1996412</v>
      </c>
      <c r="H882" s="21">
        <v>4603095</v>
      </c>
      <c r="I882" s="39">
        <v>2606683</v>
      </c>
      <c r="J882" s="21">
        <v>1475309</v>
      </c>
      <c r="K882" s="21">
        <v>4081992</v>
      </c>
      <c r="L882" s="115" t="s">
        <v>3434</v>
      </c>
      <c r="M882" s="15">
        <v>9416208820</v>
      </c>
      <c r="N882" s="50">
        <f t="shared" si="54"/>
        <v>1.2810866070133069E-3</v>
      </c>
      <c r="O882" s="1" t="e">
        <f>VLOOKUP(D882,[1]Sheet1!$B$6:$C$870,2,0)</f>
        <v>#N/A</v>
      </c>
    </row>
    <row r="883" spans="2:15" ht="14.4" x14ac:dyDescent="0.25">
      <c r="B883" s="26">
        <f t="shared" si="55"/>
        <v>879</v>
      </c>
      <c r="C883" s="120" t="s">
        <v>3447</v>
      </c>
      <c r="D883" s="106" t="s">
        <v>3436</v>
      </c>
      <c r="E883" s="107" t="s">
        <v>3437</v>
      </c>
      <c r="F883" s="39">
        <v>5624291</v>
      </c>
      <c r="G883" s="21">
        <v>5986816</v>
      </c>
      <c r="H883" s="21">
        <v>11611107</v>
      </c>
      <c r="I883" s="21"/>
      <c r="J883" s="21"/>
      <c r="K883" s="21">
        <v>0</v>
      </c>
      <c r="L883" s="115" t="s">
        <v>3438</v>
      </c>
      <c r="M883" s="15">
        <v>9717008030</v>
      </c>
      <c r="N883" s="50">
        <f t="shared" si="54"/>
        <v>0</v>
      </c>
      <c r="O883" s="1" t="e">
        <f>VLOOKUP(D883,[1]Sheet1!$B$6:$C$870,2,0)</f>
        <v>#N/A</v>
      </c>
    </row>
    <row r="884" spans="2:15" ht="14.4" x14ac:dyDescent="0.25">
      <c r="B884" s="26">
        <f t="shared" si="55"/>
        <v>880</v>
      </c>
      <c r="C884" s="120" t="s">
        <v>3451</v>
      </c>
      <c r="D884" s="106" t="s">
        <v>3440</v>
      </c>
      <c r="E884" s="107" t="s">
        <v>3441</v>
      </c>
      <c r="F884" s="39">
        <v>1250000</v>
      </c>
      <c r="G884" s="21">
        <v>1498875</v>
      </c>
      <c r="H884" s="21">
        <v>2748875</v>
      </c>
      <c r="I884" s="39">
        <v>1250000</v>
      </c>
      <c r="J884" s="21">
        <v>777918</v>
      </c>
      <c r="K884" s="21">
        <v>2027918</v>
      </c>
      <c r="L884" s="115" t="s">
        <v>3442</v>
      </c>
      <c r="M884" s="15">
        <v>9891037968</v>
      </c>
      <c r="N884" s="50">
        <f t="shared" si="54"/>
        <v>6.3643892244796439E-4</v>
      </c>
      <c r="O884" s="1" t="e">
        <f>VLOOKUP(D884,[1]Sheet1!$B$6:$C$870,2,0)</f>
        <v>#N/A</v>
      </c>
    </row>
    <row r="885" spans="2:15" ht="14.4" x14ac:dyDescent="0.25">
      <c r="B885" s="26">
        <f t="shared" si="55"/>
        <v>881</v>
      </c>
      <c r="C885" s="120" t="s">
        <v>3455</v>
      </c>
      <c r="D885" s="106" t="s">
        <v>3444</v>
      </c>
      <c r="E885" s="107" t="s">
        <v>3445</v>
      </c>
      <c r="F885" s="39">
        <v>1589983</v>
      </c>
      <c r="G885" s="21">
        <v>2801281</v>
      </c>
      <c r="H885" s="21">
        <v>4391264</v>
      </c>
      <c r="I885" s="21">
        <v>1590000</v>
      </c>
      <c r="J885" s="21">
        <v>870371</v>
      </c>
      <c r="K885" s="21">
        <v>2460371</v>
      </c>
      <c r="L885" s="121" t="s">
        <v>3446</v>
      </c>
      <c r="M885" s="15">
        <v>9971746502</v>
      </c>
      <c r="N885" s="50">
        <f t="shared" si="54"/>
        <v>7.7215936150387774E-4</v>
      </c>
      <c r="O885" s="1" t="e">
        <f>VLOOKUP(D885,[1]Sheet1!$B$6:$C$870,2,0)</f>
        <v>#N/A</v>
      </c>
    </row>
    <row r="886" spans="2:15" ht="14.4" x14ac:dyDescent="0.25">
      <c r="B886" s="26">
        <f t="shared" si="55"/>
        <v>882</v>
      </c>
      <c r="C886" s="120" t="s">
        <v>3459</v>
      </c>
      <c r="D886" s="106" t="s">
        <v>3448</v>
      </c>
      <c r="E886" s="107" t="s">
        <v>3449</v>
      </c>
      <c r="F886" s="39">
        <v>2268490</v>
      </c>
      <c r="G886" s="21">
        <v>3077062</v>
      </c>
      <c r="H886" s="21">
        <v>5345552</v>
      </c>
      <c r="I886" s="21">
        <v>1972338</v>
      </c>
      <c r="J886" s="21">
        <v>1142550</v>
      </c>
      <c r="K886" s="21">
        <v>3114888</v>
      </c>
      <c r="L886" s="115" t="s">
        <v>3450</v>
      </c>
      <c r="M886" s="15">
        <v>9581444970</v>
      </c>
      <c r="N886" s="50">
        <f t="shared" si="54"/>
        <v>9.775720528473514E-4</v>
      </c>
      <c r="O886" s="1" t="e">
        <f>VLOOKUP(D886,[1]Sheet1!$B$6:$C$870,2,0)</f>
        <v>#N/A</v>
      </c>
    </row>
    <row r="887" spans="2:15" ht="14.4" x14ac:dyDescent="0.25">
      <c r="B887" s="26">
        <f t="shared" si="55"/>
        <v>883</v>
      </c>
      <c r="C887" s="120" t="s">
        <v>3463</v>
      </c>
      <c r="D887" s="106" t="s">
        <v>3452</v>
      </c>
      <c r="E887" s="107" t="s">
        <v>3453</v>
      </c>
      <c r="F887" s="39">
        <v>3269169</v>
      </c>
      <c r="G887" s="21">
        <v>1698632</v>
      </c>
      <c r="H887" s="21">
        <v>4967801</v>
      </c>
      <c r="I887" s="39">
        <v>3269169</v>
      </c>
      <c r="J887" s="21">
        <v>1698394</v>
      </c>
      <c r="K887" s="21">
        <v>4967563</v>
      </c>
      <c r="L887" s="115" t="s">
        <v>3454</v>
      </c>
      <c r="M887" s="15">
        <v>6478313470</v>
      </c>
      <c r="N887" s="50">
        <f t="shared" si="54"/>
        <v>1.5590129595537776E-3</v>
      </c>
      <c r="O887" s="1" t="e">
        <f>VLOOKUP(D887,[1]Sheet1!$B$6:$C$870,2,0)</f>
        <v>#N/A</v>
      </c>
    </row>
    <row r="888" spans="2:15" ht="14.4" x14ac:dyDescent="0.25">
      <c r="B888" s="26">
        <f t="shared" si="55"/>
        <v>884</v>
      </c>
      <c r="C888" s="120" t="s">
        <v>3467</v>
      </c>
      <c r="D888" s="106" t="s">
        <v>3456</v>
      </c>
      <c r="E888" s="107" t="s">
        <v>3457</v>
      </c>
      <c r="F888" s="39">
        <v>3085290</v>
      </c>
      <c r="G888" s="21">
        <v>240000</v>
      </c>
      <c r="H888" s="21">
        <v>3325290</v>
      </c>
      <c r="I888" s="21">
        <v>2955290</v>
      </c>
      <c r="J888" s="21">
        <v>1358980</v>
      </c>
      <c r="K888" s="21">
        <v>4314270</v>
      </c>
      <c r="L888" s="115" t="s">
        <v>3458</v>
      </c>
      <c r="M888" s="15">
        <v>9953260169</v>
      </c>
      <c r="N888" s="50">
        <f t="shared" si="54"/>
        <v>1.3539844066424674E-3</v>
      </c>
      <c r="O888" s="1" t="e">
        <f>VLOOKUP(D888,[1]Sheet1!$B$6:$C$870,2,0)</f>
        <v>#N/A</v>
      </c>
    </row>
    <row r="889" spans="2:15" ht="14.4" x14ac:dyDescent="0.25">
      <c r="B889" s="26">
        <f t="shared" si="55"/>
        <v>885</v>
      </c>
      <c r="C889" s="120" t="s">
        <v>3471</v>
      </c>
      <c r="D889" s="106" t="s">
        <v>3460</v>
      </c>
      <c r="E889" s="107" t="s">
        <v>3461</v>
      </c>
      <c r="F889" s="39">
        <v>1400010</v>
      </c>
      <c r="G889" s="21">
        <v>1396800</v>
      </c>
      <c r="H889" s="21">
        <v>2796810</v>
      </c>
      <c r="I889" s="21">
        <v>1400000</v>
      </c>
      <c r="J889" s="21">
        <v>863190</v>
      </c>
      <c r="K889" s="21">
        <v>2263190</v>
      </c>
      <c r="L889" s="115" t="s">
        <v>3462</v>
      </c>
      <c r="M889" s="15">
        <v>9997633456</v>
      </c>
      <c r="N889" s="50">
        <f t="shared" si="54"/>
        <v>7.1027635481070168E-4</v>
      </c>
      <c r="O889" s="1" t="e">
        <f>VLOOKUP(D889,[1]Sheet1!$B$6:$C$870,2,0)</f>
        <v>#N/A</v>
      </c>
    </row>
    <row r="890" spans="2:15" ht="14.4" x14ac:dyDescent="0.25">
      <c r="B890" s="26">
        <f t="shared" si="55"/>
        <v>886</v>
      </c>
      <c r="C890" s="120" t="s">
        <v>3475</v>
      </c>
      <c r="D890" s="106" t="s">
        <v>3464</v>
      </c>
      <c r="E890" s="107" t="s">
        <v>3465</v>
      </c>
      <c r="F890" s="39">
        <v>1360211</v>
      </c>
      <c r="G890" s="21">
        <v>1482807</v>
      </c>
      <c r="H890" s="21">
        <v>2843018</v>
      </c>
      <c r="I890" s="21">
        <v>629847</v>
      </c>
      <c r="J890" s="21">
        <v>387940</v>
      </c>
      <c r="K890" s="21">
        <v>1017787</v>
      </c>
      <c r="L890" s="115" t="s">
        <v>3466</v>
      </c>
      <c r="M890" s="15">
        <v>9810917719</v>
      </c>
      <c r="N890" s="50">
        <f t="shared" si="54"/>
        <v>3.194208353402585E-4</v>
      </c>
      <c r="O890" s="1" t="e">
        <f>VLOOKUP(D890,[1]Sheet1!$B$6:$C$870,2,0)</f>
        <v>#N/A</v>
      </c>
    </row>
    <row r="891" spans="2:15" ht="14.4" x14ac:dyDescent="0.25">
      <c r="B891" s="26">
        <f t="shared" si="55"/>
        <v>887</v>
      </c>
      <c r="C891" s="120" t="s">
        <v>3479</v>
      </c>
      <c r="D891" s="106" t="s">
        <v>3468</v>
      </c>
      <c r="E891" s="107" t="s">
        <v>3469</v>
      </c>
      <c r="F891" s="39">
        <v>3342707</v>
      </c>
      <c r="G891" s="21">
        <v>3893548</v>
      </c>
      <c r="H891" s="21">
        <v>7236255</v>
      </c>
      <c r="I891" s="39">
        <v>3342707</v>
      </c>
      <c r="J891" s="21">
        <v>1833829</v>
      </c>
      <c r="K891" s="21">
        <v>5176536</v>
      </c>
      <c r="L891" s="115" t="s">
        <v>3470</v>
      </c>
      <c r="M891" s="15">
        <v>9911038279</v>
      </c>
      <c r="N891" s="50">
        <f t="shared" si="54"/>
        <v>1.624596750881E-3</v>
      </c>
      <c r="O891" s="1" t="e">
        <f>VLOOKUP(D891,[1]Sheet1!$B$6:$C$870,2,0)</f>
        <v>#N/A</v>
      </c>
    </row>
    <row r="892" spans="2:15" ht="14.4" x14ac:dyDescent="0.25">
      <c r="B892" s="26">
        <f t="shared" si="55"/>
        <v>888</v>
      </c>
      <c r="C892" s="120" t="s">
        <v>3483</v>
      </c>
      <c r="D892" s="106" t="s">
        <v>3472</v>
      </c>
      <c r="E892" s="107" t="s">
        <v>3473</v>
      </c>
      <c r="F892" s="39">
        <v>2074000</v>
      </c>
      <c r="G892" s="21">
        <v>3754301</v>
      </c>
      <c r="H892" s="21">
        <v>5828301</v>
      </c>
      <c r="I892" s="21">
        <v>1500000</v>
      </c>
      <c r="J892" s="21">
        <v>927454</v>
      </c>
      <c r="K892" s="21">
        <v>2427454</v>
      </c>
      <c r="L892" s="115" t="s">
        <v>3474</v>
      </c>
      <c r="M892" s="15">
        <v>9999183655</v>
      </c>
      <c r="N892" s="50">
        <f t="shared" si="54"/>
        <v>7.6182873669053733E-4</v>
      </c>
      <c r="O892" s="1" t="e">
        <f>VLOOKUP(D892,[1]Sheet1!$B$6:$C$870,2,0)</f>
        <v>#N/A</v>
      </c>
    </row>
    <row r="893" spans="2:15" ht="14.4" x14ac:dyDescent="0.25">
      <c r="B893" s="26">
        <f t="shared" si="55"/>
        <v>889</v>
      </c>
      <c r="C893" s="120" t="s">
        <v>3487</v>
      </c>
      <c r="D893" s="106" t="s">
        <v>3476</v>
      </c>
      <c r="E893" s="107" t="s">
        <v>3477</v>
      </c>
      <c r="F893" s="39">
        <v>1439886</v>
      </c>
      <c r="G893" s="21">
        <v>847675</v>
      </c>
      <c r="H893" s="21">
        <v>2287561</v>
      </c>
      <c r="I893" s="21">
        <v>1440664</v>
      </c>
      <c r="J893" s="21">
        <v>847487</v>
      </c>
      <c r="K893" s="21">
        <v>2288151</v>
      </c>
      <c r="L893" s="115" t="s">
        <v>3478</v>
      </c>
      <c r="M893" s="15">
        <v>9868370700</v>
      </c>
      <c r="N893" s="50">
        <f t="shared" si="54"/>
        <v>7.1811007981497884E-4</v>
      </c>
      <c r="O893" s="1" t="e">
        <f>VLOOKUP(D893,[1]Sheet1!$B$6:$C$870,2,0)</f>
        <v>#N/A</v>
      </c>
    </row>
    <row r="894" spans="2:15" ht="14.4" x14ac:dyDescent="0.25">
      <c r="B894" s="26">
        <f t="shared" si="55"/>
        <v>890</v>
      </c>
      <c r="C894" s="120" t="s">
        <v>3491</v>
      </c>
      <c r="D894" s="106" t="s">
        <v>3480</v>
      </c>
      <c r="E894" s="107" t="s">
        <v>3481</v>
      </c>
      <c r="F894" s="39">
        <v>1260743</v>
      </c>
      <c r="G894" s="21">
        <v>743692</v>
      </c>
      <c r="H894" s="21">
        <v>2004435</v>
      </c>
      <c r="I894" s="39">
        <v>1260743</v>
      </c>
      <c r="J894" s="21">
        <v>743692</v>
      </c>
      <c r="K894" s="21">
        <v>2004435</v>
      </c>
      <c r="L894" s="115" t="s">
        <v>3482</v>
      </c>
      <c r="M894" s="15">
        <v>9811282685</v>
      </c>
      <c r="N894" s="50">
        <f t="shared" si="54"/>
        <v>6.2906905087729663E-4</v>
      </c>
      <c r="O894" s="1" t="e">
        <f>VLOOKUP(D894,[1]Sheet1!$B$6:$C$870,2,0)</f>
        <v>#N/A</v>
      </c>
    </row>
    <row r="895" spans="2:15" ht="14.4" x14ac:dyDescent="0.25">
      <c r="B895" s="26">
        <f t="shared" si="55"/>
        <v>891</v>
      </c>
      <c r="C895" s="120" t="s">
        <v>3495</v>
      </c>
      <c r="D895" s="106" t="s">
        <v>3484</v>
      </c>
      <c r="E895" s="107" t="s">
        <v>3485</v>
      </c>
      <c r="F895" s="39">
        <v>2205720</v>
      </c>
      <c r="G895" s="21">
        <v>1042345</v>
      </c>
      <c r="H895" s="21">
        <v>3248065</v>
      </c>
      <c r="I895" s="39">
        <v>2205720</v>
      </c>
      <c r="J895" s="21">
        <v>366251</v>
      </c>
      <c r="K895" s="21">
        <v>2571971</v>
      </c>
      <c r="L895" s="115" t="s">
        <v>3486</v>
      </c>
      <c r="M895" s="15">
        <v>8826488415</v>
      </c>
      <c r="N895" s="50">
        <f t="shared" si="54"/>
        <v>8.0718374796585142E-4</v>
      </c>
      <c r="O895" s="1" t="e">
        <f>VLOOKUP(D895,[1]Sheet1!$B$6:$C$870,2,0)</f>
        <v>#N/A</v>
      </c>
    </row>
    <row r="896" spans="2:15" ht="14.4" x14ac:dyDescent="0.25">
      <c r="B896" s="26">
        <f t="shared" si="55"/>
        <v>892</v>
      </c>
      <c r="C896" s="120" t="s">
        <v>3499</v>
      </c>
      <c r="D896" s="106" t="s">
        <v>3488</v>
      </c>
      <c r="E896" s="107" t="s">
        <v>3489</v>
      </c>
      <c r="F896" s="39">
        <v>2736250</v>
      </c>
      <c r="G896" s="21">
        <v>3335987</v>
      </c>
      <c r="H896" s="21">
        <v>6072237</v>
      </c>
      <c r="I896" s="21">
        <v>2256668</v>
      </c>
      <c r="J896" s="21">
        <v>1245116</v>
      </c>
      <c r="K896" s="21">
        <v>3501784</v>
      </c>
      <c r="L896" s="115" t="s">
        <v>3490</v>
      </c>
      <c r="M896" s="15">
        <v>9837049159</v>
      </c>
      <c r="N896" s="50">
        <f t="shared" si="54"/>
        <v>1.0989949473329409E-3</v>
      </c>
      <c r="O896" s="1" t="e">
        <f>VLOOKUP(D896,[1]Sheet1!$B$6:$C$870,2,0)</f>
        <v>#N/A</v>
      </c>
    </row>
    <row r="897" spans="2:15" ht="14.4" x14ac:dyDescent="0.25">
      <c r="B897" s="26">
        <f t="shared" si="55"/>
        <v>893</v>
      </c>
      <c r="C897" s="120" t="s">
        <v>3502</v>
      </c>
      <c r="D897" s="106" t="s">
        <v>3492</v>
      </c>
      <c r="E897" s="107" t="s">
        <v>3493</v>
      </c>
      <c r="F897" s="39">
        <v>1302355</v>
      </c>
      <c r="G897" s="21">
        <v>869044</v>
      </c>
      <c r="H897" s="21">
        <v>2171399</v>
      </c>
      <c r="I897" s="21">
        <v>1256644</v>
      </c>
      <c r="J897" s="21">
        <v>843266</v>
      </c>
      <c r="K897" s="21">
        <v>2099910</v>
      </c>
      <c r="L897" s="115" t="s">
        <v>3494</v>
      </c>
      <c r="M897" s="15">
        <v>9810030774</v>
      </c>
      <c r="N897" s="50">
        <f t="shared" si="54"/>
        <v>6.5903279010182114E-4</v>
      </c>
      <c r="O897" s="1" t="e">
        <f>VLOOKUP(D897,[1]Sheet1!$B$6:$C$870,2,0)</f>
        <v>#N/A</v>
      </c>
    </row>
    <row r="898" spans="2:15" ht="14.4" x14ac:dyDescent="0.25">
      <c r="B898" s="26">
        <f t="shared" si="55"/>
        <v>894</v>
      </c>
      <c r="C898" s="120" t="s">
        <v>3504</v>
      </c>
      <c r="D898" s="106" t="s">
        <v>3496</v>
      </c>
      <c r="E898" s="107" t="s">
        <v>3497</v>
      </c>
      <c r="F898" s="39">
        <v>2335220</v>
      </c>
      <c r="G898" s="21">
        <v>2372327</v>
      </c>
      <c r="H898" s="21">
        <v>4707547</v>
      </c>
      <c r="I898" s="21">
        <v>279026</v>
      </c>
      <c r="J898" s="21">
        <v>40424</v>
      </c>
      <c r="K898" s="21">
        <v>319450</v>
      </c>
      <c r="L898" s="115" t="s">
        <v>3498</v>
      </c>
      <c r="M898" s="15">
        <v>9818112120</v>
      </c>
      <c r="N898" s="50">
        <f t="shared" si="54"/>
        <v>1.0025573705445793E-4</v>
      </c>
      <c r="O898" s="1" t="e">
        <f>VLOOKUP(D898,[1]Sheet1!$B$6:$C$870,2,0)</f>
        <v>#N/A</v>
      </c>
    </row>
    <row r="899" spans="2:15" ht="14.4" x14ac:dyDescent="0.25">
      <c r="B899" s="26">
        <f t="shared" si="55"/>
        <v>895</v>
      </c>
      <c r="C899" s="120" t="s">
        <v>3506</v>
      </c>
      <c r="D899" s="106" t="s">
        <v>2227</v>
      </c>
      <c r="E899" s="107" t="s">
        <v>3500</v>
      </c>
      <c r="F899" s="39">
        <v>2150000</v>
      </c>
      <c r="G899" s="21">
        <v>1267850</v>
      </c>
      <c r="H899" s="21">
        <v>3417850</v>
      </c>
      <c r="I899" s="21">
        <v>1350000</v>
      </c>
      <c r="J899" s="21">
        <v>368181</v>
      </c>
      <c r="K899" s="21">
        <v>1718181</v>
      </c>
      <c r="L899" s="115" t="s">
        <v>3501</v>
      </c>
      <c r="M899" s="15">
        <v>9334541881</v>
      </c>
      <c r="N899" s="50">
        <f t="shared" si="54"/>
        <v>5.3923149960233394E-4</v>
      </c>
      <c r="O899" s="1" t="str">
        <f>VLOOKUP(D899,[1]Sheet1!$B$6:$C$870,2,0)</f>
        <v>Beetel410</v>
      </c>
    </row>
    <row r="900" spans="2:15" ht="14.4" x14ac:dyDescent="0.25">
      <c r="B900" s="26">
        <f t="shared" si="55"/>
        <v>896</v>
      </c>
      <c r="C900" s="120" t="s">
        <v>3507</v>
      </c>
      <c r="D900" s="20" t="s">
        <v>2354</v>
      </c>
      <c r="E900" s="107" t="s">
        <v>3505</v>
      </c>
      <c r="F900" s="39">
        <v>1788239</v>
      </c>
      <c r="G900" s="21">
        <v>1052934</v>
      </c>
      <c r="H900" s="21">
        <v>2841173</v>
      </c>
      <c r="I900" s="39">
        <v>1788239</v>
      </c>
      <c r="J900" s="21">
        <v>1053170</v>
      </c>
      <c r="K900" s="21">
        <v>2841409</v>
      </c>
      <c r="L900" s="43" t="s">
        <v>3541</v>
      </c>
      <c r="M900" s="15" t="s">
        <v>3542</v>
      </c>
      <c r="N900" s="50">
        <f t="shared" si="54"/>
        <v>8.9174378953880192E-4</v>
      </c>
      <c r="O900" s="1" t="str">
        <f>VLOOKUP(D900,[1]Sheet1!$B$6:$C$870,2,0)</f>
        <v>Tulip1008</v>
      </c>
    </row>
    <row r="901" spans="2:15" ht="14.4" x14ac:dyDescent="0.25">
      <c r="B901" s="26">
        <f t="shared" si="55"/>
        <v>897</v>
      </c>
      <c r="C901" s="130" t="s">
        <v>3552</v>
      </c>
      <c r="D901" s="20" t="s">
        <v>3553</v>
      </c>
      <c r="E901" s="15" t="s">
        <v>3554</v>
      </c>
      <c r="F901" s="39">
        <v>2736012</v>
      </c>
      <c r="G901" s="21">
        <v>2586913</v>
      </c>
      <c r="H901" s="21">
        <f>+F901+G901</f>
        <v>5322925</v>
      </c>
      <c r="I901" s="39">
        <v>1670326</v>
      </c>
      <c r="J901" s="21">
        <v>496417</v>
      </c>
      <c r="K901" s="21">
        <f>+I901+J901</f>
        <v>2166743</v>
      </c>
      <c r="L901" s="43" t="s">
        <v>3555</v>
      </c>
      <c r="M901" s="15">
        <v>9350869342</v>
      </c>
      <c r="N901" s="50">
        <f t="shared" si="54"/>
        <v>6.8000756447828253E-4</v>
      </c>
      <c r="O901" s="1" t="e">
        <f>VLOOKUP(D901,[1]Sheet1!$B$6:$C$870,2,0)</f>
        <v>#N/A</v>
      </c>
    </row>
    <row r="902" spans="2:15" ht="14.4" x14ac:dyDescent="0.25">
      <c r="B902" s="26">
        <f t="shared" si="55"/>
        <v>898</v>
      </c>
      <c r="C902" s="145" t="s">
        <v>3556</v>
      </c>
      <c r="D902" s="57" t="s">
        <v>3558</v>
      </c>
      <c r="E902" s="15" t="s">
        <v>3557</v>
      </c>
      <c r="F902" s="39">
        <f>200000+180000+544136+287021+112596</f>
        <v>1323753</v>
      </c>
      <c r="G902" s="21">
        <v>0</v>
      </c>
      <c r="H902" s="39">
        <f>200000+180000+544136+287021+112596</f>
        <v>1323753</v>
      </c>
      <c r="I902" s="39">
        <v>1084136</v>
      </c>
      <c r="J902" s="21">
        <v>298920</v>
      </c>
      <c r="K902" s="21">
        <f>+I902+J902</f>
        <v>1383056</v>
      </c>
      <c r="L902" s="43" t="s">
        <v>3559</v>
      </c>
      <c r="M902" s="15">
        <v>9086081318</v>
      </c>
      <c r="N902" s="50">
        <f t="shared" si="54"/>
        <v>4.340563426751929E-4</v>
      </c>
      <c r="O902" s="1" t="e">
        <f>VLOOKUP(D902,[1]Sheet1!$B$6:$C$870,2,0)</f>
        <v>#N/A</v>
      </c>
    </row>
    <row r="903" spans="2:15" ht="14.4" x14ac:dyDescent="0.25">
      <c r="B903" s="143"/>
      <c r="C903" s="144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</row>
    <row r="904" spans="2:15" x14ac:dyDescent="0.25">
      <c r="B904" s="94"/>
      <c r="C904" s="94"/>
      <c r="D904" s="110" t="s">
        <v>2673</v>
      </c>
      <c r="E904" s="111"/>
      <c r="F904" s="112">
        <f>SUM(F5:F902)</f>
        <v>2200474350.3400002</v>
      </c>
      <c r="G904" s="42"/>
      <c r="H904" s="42"/>
      <c r="I904" s="113"/>
      <c r="J904" s="113"/>
      <c r="K904" s="112">
        <f>SUM(K5:K903)</f>
        <v>3186351318.9921279</v>
      </c>
      <c r="L904" s="94"/>
      <c r="M904" s="94"/>
      <c r="N904" s="114">
        <f>SUM(N5:N902)</f>
        <v>1.0000000000000016</v>
      </c>
    </row>
  </sheetData>
  <mergeCells count="3">
    <mergeCell ref="F3:H3"/>
    <mergeCell ref="I3:K3"/>
    <mergeCell ref="F2:K2"/>
  </mergeCells>
  <conditionalFormatting sqref="C519:C585">
    <cfRule type="duplicateValues" dxfId="64" priority="7928"/>
  </conditionalFormatting>
  <conditionalFormatting sqref="C558">
    <cfRule type="duplicateValues" dxfId="63" priority="368"/>
  </conditionalFormatting>
  <conditionalFormatting sqref="C559">
    <cfRule type="duplicateValues" dxfId="62" priority="360"/>
  </conditionalFormatting>
  <conditionalFormatting sqref="C560">
    <cfRule type="duplicateValues" dxfId="61" priority="332"/>
  </conditionalFormatting>
  <conditionalFormatting sqref="C561">
    <cfRule type="duplicateValues" dxfId="60" priority="328"/>
  </conditionalFormatting>
  <conditionalFormatting sqref="C563">
    <cfRule type="duplicateValues" dxfId="59" priority="320"/>
  </conditionalFormatting>
  <conditionalFormatting sqref="C566">
    <cfRule type="duplicateValues" dxfId="58" priority="374"/>
  </conditionalFormatting>
  <conditionalFormatting sqref="C567">
    <cfRule type="duplicateValues" dxfId="57" priority="352"/>
  </conditionalFormatting>
  <conditionalFormatting sqref="C574:C580 C572 C582:C585">
    <cfRule type="duplicateValues" dxfId="56" priority="305"/>
  </conditionalFormatting>
  <conditionalFormatting sqref="C578">
    <cfRule type="duplicateValues" dxfId="55" priority="324"/>
  </conditionalFormatting>
  <conditionalFormatting sqref="C579">
    <cfRule type="duplicateValues" dxfId="54" priority="1284"/>
  </conditionalFormatting>
  <conditionalFormatting sqref="C586:C875">
    <cfRule type="duplicateValues" dxfId="53" priority="9077"/>
  </conditionalFormatting>
  <conditionalFormatting sqref="C587:C875">
    <cfRule type="duplicateValues" dxfId="52" priority="9079"/>
  </conditionalFormatting>
  <conditionalFormatting sqref="C588:C875">
    <cfRule type="duplicateValues" dxfId="51" priority="9081"/>
  </conditionalFormatting>
  <conditionalFormatting sqref="C589:C875">
    <cfRule type="duplicateValues" dxfId="50" priority="9083"/>
  </conditionalFormatting>
  <conditionalFormatting sqref="C590:C875">
    <cfRule type="duplicateValues" dxfId="49" priority="9085"/>
  </conditionalFormatting>
  <conditionalFormatting sqref="C591:C875">
    <cfRule type="duplicateValues" dxfId="48" priority="9087"/>
  </conditionalFormatting>
  <conditionalFormatting sqref="C595 C598 C602 C606 C610 C614 C618 C620:C875">
    <cfRule type="duplicateValues" dxfId="47" priority="9089"/>
  </conditionalFormatting>
  <conditionalFormatting sqref="C596:C597">
    <cfRule type="duplicateValues" dxfId="46" priority="226"/>
  </conditionalFormatting>
  <conditionalFormatting sqref="C598 C602 C606 C610 C614 C618 C620:C875">
    <cfRule type="duplicateValues" dxfId="45" priority="9098"/>
  </conditionalFormatting>
  <conditionalFormatting sqref="C600:C601 C604:C605 C608:C609 C612:C613 C616:C875">
    <cfRule type="duplicateValues" dxfId="44" priority="9106"/>
  </conditionalFormatting>
  <conditionalFormatting sqref="C601 C604:C610 C612:C614 C616:C875">
    <cfRule type="duplicateValues" dxfId="43" priority="9112"/>
  </conditionalFormatting>
  <conditionalFormatting sqref="C602">
    <cfRule type="duplicateValues" dxfId="42" priority="152"/>
  </conditionalFormatting>
  <conditionalFormatting sqref="C603">
    <cfRule type="duplicateValues" dxfId="41" priority="191"/>
  </conditionalFormatting>
  <conditionalFormatting sqref="C607:C609 C611:C613 C599:C601 C603:C605 C615:C875">
    <cfRule type="duplicateValues" dxfId="40" priority="9117"/>
  </conditionalFormatting>
  <conditionalFormatting sqref="C618 C623 C628 C633 C638 C643 C648 C653 C658 C663 C668 C673 C678 C683 C688 C693">
    <cfRule type="duplicateValues" dxfId="39" priority="124"/>
  </conditionalFormatting>
  <conditionalFormatting sqref="C619:C620 C622:C875">
    <cfRule type="duplicateValues" dxfId="38" priority="9123"/>
  </conditionalFormatting>
  <conditionalFormatting sqref="C620:C875">
    <cfRule type="duplicateValues" dxfId="37" priority="9126"/>
  </conditionalFormatting>
  <conditionalFormatting sqref="C621">
    <cfRule type="duplicateValues" dxfId="36" priority="141"/>
  </conditionalFormatting>
  <conditionalFormatting sqref="C625:C875">
    <cfRule type="duplicateValues" dxfId="35" priority="9128"/>
  </conditionalFormatting>
  <conditionalFormatting sqref="C662">
    <cfRule type="duplicateValues" dxfId="34" priority="99"/>
  </conditionalFormatting>
  <conditionalFormatting sqref="C663">
    <cfRule type="duplicateValues" dxfId="33" priority="101"/>
  </conditionalFormatting>
  <conditionalFormatting sqref="C664">
    <cfRule type="duplicateValues" dxfId="32" priority="125"/>
  </conditionalFormatting>
  <conditionalFormatting sqref="C665">
    <cfRule type="duplicateValues" dxfId="31" priority="138"/>
  </conditionalFormatting>
  <conditionalFormatting sqref="C666">
    <cfRule type="duplicateValues" dxfId="30" priority="6925"/>
  </conditionalFormatting>
  <conditionalFormatting sqref="C708:C710 C616:C618 C621:C623 C626:C628 C631:C633 C636:C638 C641:C643 C646:C648 C651:C653 C656:C658 C661:C663 C666:C668 C671:C673 C676:C678 C681:C683 C686:C688 C691:C693 C696:C697 C699:C705 C712:C875">
    <cfRule type="duplicateValues" dxfId="29" priority="9130"/>
  </conditionalFormatting>
  <conditionalFormatting sqref="C710">
    <cfRule type="duplicateValues" dxfId="28" priority="96"/>
  </conditionalFormatting>
  <conditionalFormatting sqref="C710:C875">
    <cfRule type="duplicateValues" dxfId="27" priority="9151"/>
  </conditionalFormatting>
  <conditionalFormatting sqref="C711 C619 C624 C629 C634 C639 C644 C649 C654 C659 C664 C669 C674 C679 C684 C689 C694 C699 C713:C875">
    <cfRule type="duplicateValues" dxfId="26" priority="9153"/>
  </conditionalFormatting>
  <conditionalFormatting sqref="C711">
    <cfRule type="duplicateValues" dxfId="25" priority="98"/>
  </conditionalFormatting>
  <conditionalFormatting sqref="C712:C875">
    <cfRule type="duplicateValues" dxfId="24" priority="9173"/>
  </conditionalFormatting>
  <conditionalFormatting sqref="C713:C875">
    <cfRule type="duplicateValues" dxfId="23" priority="9175"/>
  </conditionalFormatting>
  <conditionalFormatting sqref="C876:C903">
    <cfRule type="duplicateValues" dxfId="22" priority="9076"/>
  </conditionalFormatting>
  <conditionalFormatting sqref="C905:C1048576 C601:C875 C3:C585">
    <cfRule type="duplicateValues" dxfId="21" priority="6521"/>
  </conditionalFormatting>
  <dataValidations disablePrompts="1" count="1">
    <dataValidation type="whole" allowBlank="1" showInputMessage="1" showErrorMessage="1" error="Enter Number Only _x000a_Don't Add Comma or Decimal Part_x000a_" sqref="I452 I449:I450" xr:uid="{00000000-0002-0000-0000-000000000000}">
      <formula1>1</formula1>
      <formula2>9900000</formula2>
    </dataValidation>
  </dataValidations>
  <hyperlinks>
    <hyperlink ref="L518" r:id="rId1" xr:uid="{00000000-0004-0000-0000-000000000000}"/>
    <hyperlink ref="L516" r:id="rId2" xr:uid="{00000000-0004-0000-0000-000001000000}"/>
    <hyperlink ref="L515" r:id="rId3" xr:uid="{00000000-0004-0000-0000-000002000000}"/>
    <hyperlink ref="L514" r:id="rId4" display="vishalsharma44@gmail.com" xr:uid="{00000000-0004-0000-0000-000003000000}"/>
    <hyperlink ref="L513" r:id="rId5" xr:uid="{00000000-0004-0000-0000-000004000000}"/>
    <hyperlink ref="L512" r:id="rId6" xr:uid="{00000000-0004-0000-0000-000005000000}"/>
    <hyperlink ref="L511" r:id="rId7" xr:uid="{00000000-0004-0000-0000-000006000000}"/>
    <hyperlink ref="L510" r:id="rId8" xr:uid="{00000000-0004-0000-0000-000007000000}"/>
    <hyperlink ref="L509" r:id="rId9" xr:uid="{00000000-0004-0000-0000-000008000000}"/>
    <hyperlink ref="L508" r:id="rId10" display="roop.gar@gmail.com" xr:uid="{00000000-0004-0000-0000-000009000000}"/>
    <hyperlink ref="L507" r:id="rId11" xr:uid="{00000000-0004-0000-0000-00000A000000}"/>
    <hyperlink ref="L506" r:id="rId12" xr:uid="{00000000-0004-0000-0000-00000B000000}"/>
    <hyperlink ref="L505" r:id="rId13" display="doc.ajaykumar@gmail.com" xr:uid="{00000000-0004-0000-0000-00000C000000}"/>
    <hyperlink ref="L504" r:id="rId14" xr:uid="{00000000-0004-0000-0000-00000D000000}"/>
    <hyperlink ref="L503" r:id="rId15" xr:uid="{00000000-0004-0000-0000-00000E000000}"/>
    <hyperlink ref="L502" r:id="rId16" xr:uid="{00000000-0004-0000-0000-00000F000000}"/>
    <hyperlink ref="L501" r:id="rId17" xr:uid="{00000000-0004-0000-0000-000010000000}"/>
    <hyperlink ref="L500" r:id="rId18" display="sadiyayaseen@gmail.com" xr:uid="{00000000-0004-0000-0000-000011000000}"/>
    <hyperlink ref="L499" r:id="rId19" display="altafbsf@gmail.com" xr:uid="{00000000-0004-0000-0000-000012000000}"/>
    <hyperlink ref="L498" r:id="rId20" xr:uid="{00000000-0004-0000-0000-000013000000}"/>
    <hyperlink ref="L497" r:id="rId21" xr:uid="{00000000-0004-0000-0000-000014000000}"/>
    <hyperlink ref="L496" r:id="rId22" xr:uid="{00000000-0004-0000-0000-000015000000}"/>
    <hyperlink ref="L495" r:id="rId23" xr:uid="{00000000-0004-0000-0000-000016000000}"/>
    <hyperlink ref="L494" r:id="rId24" xr:uid="{00000000-0004-0000-0000-000017000000}"/>
    <hyperlink ref="L493" r:id="rId25" xr:uid="{00000000-0004-0000-0000-000018000000}"/>
    <hyperlink ref="L492" r:id="rId26" xr:uid="{00000000-0004-0000-0000-000019000000}"/>
    <hyperlink ref="L491" r:id="rId27" xr:uid="{00000000-0004-0000-0000-00001A000000}"/>
    <hyperlink ref="L490" r:id="rId28" xr:uid="{00000000-0004-0000-0000-00001B000000}"/>
    <hyperlink ref="L489" r:id="rId29" xr:uid="{00000000-0004-0000-0000-00001C000000}"/>
    <hyperlink ref="L488" r:id="rId30" xr:uid="{00000000-0004-0000-0000-00001D000000}"/>
    <hyperlink ref="L487" r:id="rId31" xr:uid="{00000000-0004-0000-0000-00001E000000}"/>
    <hyperlink ref="L486" r:id="rId32" xr:uid="{00000000-0004-0000-0000-00001F000000}"/>
    <hyperlink ref="L485" r:id="rId33" xr:uid="{00000000-0004-0000-0000-000020000000}"/>
    <hyperlink ref="L484" r:id="rId34" xr:uid="{00000000-0004-0000-0000-000021000000}"/>
    <hyperlink ref="L483" r:id="rId35" xr:uid="{00000000-0004-0000-0000-000022000000}"/>
    <hyperlink ref="L482" r:id="rId36" xr:uid="{00000000-0004-0000-0000-000023000000}"/>
    <hyperlink ref="L481" r:id="rId37" xr:uid="{00000000-0004-0000-0000-000024000000}"/>
    <hyperlink ref="L480" r:id="rId38" xr:uid="{00000000-0004-0000-0000-000025000000}"/>
    <hyperlink ref="L479" r:id="rId39" xr:uid="{00000000-0004-0000-0000-000026000000}"/>
    <hyperlink ref="L478" r:id="rId40" xr:uid="{00000000-0004-0000-0000-000027000000}"/>
    <hyperlink ref="L477" r:id="rId41" xr:uid="{00000000-0004-0000-0000-000028000000}"/>
    <hyperlink ref="L476" r:id="rId42" xr:uid="{00000000-0004-0000-0000-000029000000}"/>
    <hyperlink ref="L475" r:id="rId43" xr:uid="{00000000-0004-0000-0000-00002A000000}"/>
    <hyperlink ref="L473" r:id="rId44" xr:uid="{00000000-0004-0000-0000-00002B000000}"/>
    <hyperlink ref="L472" r:id="rId45" xr:uid="{00000000-0004-0000-0000-00002C000000}"/>
    <hyperlink ref="L471" r:id="rId46" xr:uid="{00000000-0004-0000-0000-00002D000000}"/>
    <hyperlink ref="L470" r:id="rId47" xr:uid="{00000000-0004-0000-0000-00002E000000}"/>
    <hyperlink ref="L469" r:id="rId48" xr:uid="{00000000-0004-0000-0000-00002F000000}"/>
    <hyperlink ref="L468" r:id="rId49" xr:uid="{00000000-0004-0000-0000-000030000000}"/>
    <hyperlink ref="L467" r:id="rId50" xr:uid="{00000000-0004-0000-0000-000031000000}"/>
    <hyperlink ref="L466" r:id="rId51" xr:uid="{00000000-0004-0000-0000-000032000000}"/>
    <hyperlink ref="L465" r:id="rId52" xr:uid="{00000000-0004-0000-0000-000033000000}"/>
    <hyperlink ref="L464" r:id="rId53" xr:uid="{00000000-0004-0000-0000-000034000000}"/>
    <hyperlink ref="L463" r:id="rId54" xr:uid="{00000000-0004-0000-0000-000035000000}"/>
    <hyperlink ref="L462" r:id="rId55" xr:uid="{00000000-0004-0000-0000-000036000000}"/>
    <hyperlink ref="L461" r:id="rId56" xr:uid="{00000000-0004-0000-0000-000037000000}"/>
    <hyperlink ref="L460" r:id="rId57" xr:uid="{00000000-0004-0000-0000-000038000000}"/>
    <hyperlink ref="L416" r:id="rId58" xr:uid="{00000000-0004-0000-0000-000039000000}"/>
    <hyperlink ref="L421" r:id="rId59" xr:uid="{00000000-0004-0000-0000-00003A000000}"/>
    <hyperlink ref="L431" r:id="rId60" xr:uid="{00000000-0004-0000-0000-00003B000000}"/>
    <hyperlink ref="L43" r:id="rId61" xr:uid="{00000000-0004-0000-0000-00003C000000}"/>
    <hyperlink ref="L125" r:id="rId62" xr:uid="{00000000-0004-0000-0000-00003D000000}"/>
    <hyperlink ref="L183" r:id="rId63" xr:uid="{00000000-0004-0000-0000-00003E000000}"/>
    <hyperlink ref="L189" r:id="rId64" xr:uid="{00000000-0004-0000-0000-00003F000000}"/>
    <hyperlink ref="L190" r:id="rId65" xr:uid="{00000000-0004-0000-0000-000040000000}"/>
    <hyperlink ref="L290" r:id="rId66" xr:uid="{00000000-0004-0000-0000-000041000000}"/>
    <hyperlink ref="L321" r:id="rId67" xr:uid="{00000000-0004-0000-0000-000042000000}"/>
    <hyperlink ref="L330" r:id="rId68" xr:uid="{00000000-0004-0000-0000-000043000000}"/>
    <hyperlink ref="L389" r:id="rId69" xr:uid="{00000000-0004-0000-0000-000044000000}"/>
    <hyperlink ref="L390" r:id="rId70" xr:uid="{00000000-0004-0000-0000-000045000000}"/>
    <hyperlink ref="L391" r:id="rId71" xr:uid="{00000000-0004-0000-0000-000046000000}"/>
    <hyperlink ref="L392" r:id="rId72" xr:uid="{00000000-0004-0000-0000-000047000000}"/>
    <hyperlink ref="L393" r:id="rId73" xr:uid="{00000000-0004-0000-0000-000048000000}"/>
    <hyperlink ref="L394" r:id="rId74" xr:uid="{00000000-0004-0000-0000-000049000000}"/>
    <hyperlink ref="L396" r:id="rId75" xr:uid="{00000000-0004-0000-0000-00004A000000}"/>
    <hyperlink ref="L397" r:id="rId76" xr:uid="{00000000-0004-0000-0000-00004B000000}"/>
    <hyperlink ref="L398" r:id="rId77" xr:uid="{00000000-0004-0000-0000-00004C000000}"/>
    <hyperlink ref="L399" r:id="rId78" display="svermatn@rediffmail.com" xr:uid="{00000000-0004-0000-0000-00004D000000}"/>
    <hyperlink ref="L409" r:id="rId79" xr:uid="{00000000-0004-0000-0000-00004E000000}"/>
    <hyperlink ref="L419" r:id="rId80" xr:uid="{00000000-0004-0000-0000-00004F000000}"/>
    <hyperlink ref="L474" r:id="rId81" xr:uid="{00000000-0004-0000-0000-000050000000}"/>
    <hyperlink ref="L426" r:id="rId82" xr:uid="{00000000-0004-0000-0000-000051000000}"/>
    <hyperlink ref="L551" r:id="rId83" xr:uid="{00000000-0004-0000-0000-000052000000}"/>
    <hyperlink ref="L524" r:id="rId84" xr:uid="{00000000-0004-0000-0000-000053000000}"/>
    <hyperlink ref="L522" r:id="rId85" xr:uid="{00000000-0004-0000-0000-000054000000}"/>
    <hyperlink ref="L519" r:id="rId86" display="patnaik.subhashree@gmail.com and sharma.vishnu" xr:uid="{00000000-0004-0000-0000-000055000000}"/>
    <hyperlink ref="L520" r:id="rId87" display="patnaik.subhashree@gmail.com and sharma.vishnu" xr:uid="{00000000-0004-0000-0000-000056000000}"/>
    <hyperlink ref="L552" r:id="rId88" xr:uid="{00000000-0004-0000-0000-000057000000}"/>
    <hyperlink ref="L550" r:id="rId89" xr:uid="{00000000-0004-0000-0000-000058000000}"/>
    <hyperlink ref="L542" r:id="rId90" xr:uid="{00000000-0004-0000-0000-000059000000}"/>
    <hyperlink ref="L569" r:id="rId91" xr:uid="{00000000-0004-0000-0000-00005A000000}"/>
    <hyperlink ref="L530" r:id="rId92" xr:uid="{00000000-0004-0000-0000-00005B000000}"/>
    <hyperlink ref="L529" r:id="rId93" xr:uid="{00000000-0004-0000-0000-00005C000000}"/>
    <hyperlink ref="L527" r:id="rId94" xr:uid="{00000000-0004-0000-0000-00005D000000}"/>
    <hyperlink ref="L425" r:id="rId95" xr:uid="{00000000-0004-0000-0000-00005E000000}"/>
    <hyperlink ref="L437" r:id="rId96" xr:uid="{00000000-0004-0000-0000-00005F000000}"/>
    <hyperlink ref="L424" r:id="rId97" xr:uid="{00000000-0004-0000-0000-000060000000}"/>
    <hyperlink ref="L453" r:id="rId98" xr:uid="{00000000-0004-0000-0000-000061000000}"/>
    <hyperlink ref="L458" r:id="rId99" xr:uid="{00000000-0004-0000-0000-000062000000}"/>
    <hyperlink ref="L351" r:id="rId100" xr:uid="{00000000-0004-0000-0000-000063000000}"/>
    <hyperlink ref="L423" r:id="rId101" xr:uid="{00000000-0004-0000-0000-000064000000}"/>
    <hyperlink ref="L429" r:id="rId102" xr:uid="{00000000-0004-0000-0000-000065000000}"/>
    <hyperlink ref="L443" r:id="rId103" xr:uid="{00000000-0004-0000-0000-000066000000}"/>
    <hyperlink ref="L436" r:id="rId104" xr:uid="{00000000-0004-0000-0000-000067000000}"/>
    <hyperlink ref="L454" r:id="rId105" xr:uid="{00000000-0004-0000-0000-000068000000}"/>
    <hyperlink ref="L457" r:id="rId106" xr:uid="{00000000-0004-0000-0000-000069000000}"/>
    <hyperlink ref="L432" r:id="rId107" xr:uid="{00000000-0004-0000-0000-00006A000000}"/>
    <hyperlink ref="L528" r:id="rId108" xr:uid="{00000000-0004-0000-0000-00006B000000}"/>
    <hyperlink ref="L555" r:id="rId109" display="rachem45@gmail.com" xr:uid="{00000000-0004-0000-0000-00006C000000}"/>
    <hyperlink ref="L439" r:id="rId110" xr:uid="{00000000-0004-0000-0000-00006D000000}"/>
    <hyperlink ref="L566" r:id="rId111" xr:uid="{00000000-0004-0000-0000-00006E000000}"/>
    <hyperlink ref="L143" r:id="rId112" xr:uid="{00000000-0004-0000-0000-00006F000000}"/>
    <hyperlink ref="L144" r:id="rId113" xr:uid="{00000000-0004-0000-0000-000070000000}"/>
    <hyperlink ref="L146" r:id="rId114" xr:uid="{00000000-0004-0000-0000-000071000000}"/>
    <hyperlink ref="L446" r:id="rId115" xr:uid="{00000000-0004-0000-0000-000072000000}"/>
    <hyperlink ref="L559" r:id="rId116" xr:uid="{00000000-0004-0000-0000-000073000000}"/>
    <hyperlink ref="L86" r:id="rId117" xr:uid="{00000000-0004-0000-0000-000074000000}"/>
    <hyperlink ref="L213" r:id="rId118" xr:uid="{00000000-0004-0000-0000-000075000000}"/>
    <hyperlink ref="L234" r:id="rId119" xr:uid="{00000000-0004-0000-0000-000076000000}"/>
    <hyperlink ref="L567" r:id="rId120" xr:uid="{00000000-0004-0000-0000-000077000000}"/>
    <hyperlink ref="L440" r:id="rId121" xr:uid="{00000000-0004-0000-0000-000078000000}"/>
    <hyperlink ref="L428" r:id="rId122" xr:uid="{00000000-0004-0000-0000-000079000000}"/>
    <hyperlink ref="L558" r:id="rId123" xr:uid="{00000000-0004-0000-0000-00007A000000}"/>
    <hyperlink ref="L560" r:id="rId124" xr:uid="{00000000-0004-0000-0000-00007B000000}"/>
    <hyperlink ref="L444" r:id="rId125" xr:uid="{00000000-0004-0000-0000-00007C000000}"/>
    <hyperlink ref="L561" r:id="rId126" display="geetanjali.bhatnagar86@gmail.com, " xr:uid="{00000000-0004-0000-0000-00007D000000}"/>
    <hyperlink ref="L420" r:id="rId127" xr:uid="{00000000-0004-0000-0000-00007E000000}"/>
    <hyperlink ref="L165" r:id="rId128" xr:uid="{00000000-0004-0000-0000-00007F000000}"/>
    <hyperlink ref="L88" r:id="rId129" xr:uid="{00000000-0004-0000-0000-000080000000}"/>
    <hyperlink ref="L563" r:id="rId130" xr:uid="{00000000-0004-0000-0000-000081000000}"/>
    <hyperlink ref="L7" r:id="rId131" xr:uid="{00000000-0004-0000-0000-000082000000}"/>
    <hyperlink ref="L8" r:id="rId132" xr:uid="{00000000-0004-0000-0000-000083000000}"/>
    <hyperlink ref="L9" r:id="rId133" xr:uid="{00000000-0004-0000-0000-000084000000}"/>
    <hyperlink ref="L11" r:id="rId134" display="ambersoftdeveloper@gmail.com" xr:uid="{00000000-0004-0000-0000-000085000000}"/>
    <hyperlink ref="L12" r:id="rId135" xr:uid="{00000000-0004-0000-0000-000086000000}"/>
    <hyperlink ref="L13" r:id="rId136" xr:uid="{00000000-0004-0000-0000-000087000000}"/>
    <hyperlink ref="L14" r:id="rId137" xr:uid="{00000000-0004-0000-0000-000088000000}"/>
    <hyperlink ref="L15" r:id="rId138" xr:uid="{00000000-0004-0000-0000-000089000000}"/>
    <hyperlink ref="L16" r:id="rId139" xr:uid="{00000000-0004-0000-0000-00008A000000}"/>
    <hyperlink ref="L54" r:id="rId140" xr:uid="{00000000-0004-0000-0000-00008B000000}"/>
    <hyperlink ref="L17" r:id="rId141" xr:uid="{00000000-0004-0000-0000-00008C000000}"/>
    <hyperlink ref="L18" r:id="rId142" xr:uid="{00000000-0004-0000-0000-00008D000000}"/>
    <hyperlink ref="L19" r:id="rId143" xr:uid="{00000000-0004-0000-0000-00008E000000}"/>
    <hyperlink ref="L20" r:id="rId144" xr:uid="{00000000-0004-0000-0000-00008F000000}"/>
    <hyperlink ref="L21" r:id="rId145" display="saemameeran8286@gmail.com" xr:uid="{00000000-0004-0000-0000-000090000000}"/>
    <hyperlink ref="L22" r:id="rId146" xr:uid="{00000000-0004-0000-0000-000091000000}"/>
    <hyperlink ref="L23" r:id="rId147" xr:uid="{00000000-0004-0000-0000-000092000000}"/>
    <hyperlink ref="L24" r:id="rId148" xr:uid="{00000000-0004-0000-0000-000093000000}"/>
    <hyperlink ref="L178" r:id="rId149" xr:uid="{00000000-0004-0000-0000-000094000000}"/>
    <hyperlink ref="L25" r:id="rId150" xr:uid="{00000000-0004-0000-0000-000095000000}"/>
    <hyperlink ref="L26" r:id="rId151" xr:uid="{00000000-0004-0000-0000-000096000000}"/>
    <hyperlink ref="L27" r:id="rId152" xr:uid="{00000000-0004-0000-0000-000097000000}"/>
    <hyperlink ref="L28" r:id="rId153" xr:uid="{00000000-0004-0000-0000-000098000000}"/>
    <hyperlink ref="L29" r:id="rId154" xr:uid="{00000000-0004-0000-0000-000099000000}"/>
    <hyperlink ref="L30" r:id="rId155" xr:uid="{00000000-0004-0000-0000-00009A000000}"/>
    <hyperlink ref="L31" r:id="rId156" xr:uid="{00000000-0004-0000-0000-00009B000000}"/>
    <hyperlink ref="L32" r:id="rId157" xr:uid="{00000000-0004-0000-0000-00009C000000}"/>
    <hyperlink ref="L33" r:id="rId158" xr:uid="{00000000-0004-0000-0000-00009D000000}"/>
    <hyperlink ref="L34" r:id="rId159" display="parmarsarjeet56@gmail.com" xr:uid="{00000000-0004-0000-0000-00009E000000}"/>
    <hyperlink ref="L35" r:id="rId160" xr:uid="{00000000-0004-0000-0000-00009F000000}"/>
    <hyperlink ref="L36" r:id="rId161" xr:uid="{00000000-0004-0000-0000-0000A0000000}"/>
    <hyperlink ref="L37" r:id="rId162" xr:uid="{00000000-0004-0000-0000-0000A1000000}"/>
    <hyperlink ref="L38" r:id="rId163" xr:uid="{00000000-0004-0000-0000-0000A2000000}"/>
    <hyperlink ref="L39" r:id="rId164" xr:uid="{00000000-0004-0000-0000-0000A3000000}"/>
    <hyperlink ref="L40" r:id="rId165" xr:uid="{00000000-0004-0000-0000-0000A4000000}"/>
    <hyperlink ref="L41" r:id="rId166" xr:uid="{00000000-0004-0000-0000-0000A5000000}"/>
    <hyperlink ref="L42" r:id="rId167" xr:uid="{00000000-0004-0000-0000-0000A6000000}"/>
    <hyperlink ref="L44" r:id="rId168" xr:uid="{00000000-0004-0000-0000-0000A7000000}"/>
    <hyperlink ref="L45" r:id="rId169" xr:uid="{00000000-0004-0000-0000-0000A8000000}"/>
    <hyperlink ref="L46" r:id="rId170" xr:uid="{00000000-0004-0000-0000-0000A9000000}"/>
    <hyperlink ref="L47" r:id="rId171" xr:uid="{00000000-0004-0000-0000-0000AA000000}"/>
    <hyperlink ref="L48" r:id="rId172" xr:uid="{00000000-0004-0000-0000-0000AB000000}"/>
    <hyperlink ref="L49" r:id="rId173" xr:uid="{00000000-0004-0000-0000-0000AC000000}"/>
    <hyperlink ref="L50" r:id="rId174" xr:uid="{00000000-0004-0000-0000-0000AD000000}"/>
    <hyperlink ref="L51" r:id="rId175" xr:uid="{00000000-0004-0000-0000-0000AE000000}"/>
    <hyperlink ref="L53" r:id="rId176" xr:uid="{00000000-0004-0000-0000-0000AF000000}"/>
    <hyperlink ref="L56" r:id="rId177" xr:uid="{00000000-0004-0000-0000-0000B0000000}"/>
    <hyperlink ref="L57" r:id="rId178" xr:uid="{00000000-0004-0000-0000-0000B1000000}"/>
    <hyperlink ref="L58" r:id="rId179" xr:uid="{00000000-0004-0000-0000-0000B2000000}"/>
    <hyperlink ref="L59" r:id="rId180" xr:uid="{00000000-0004-0000-0000-0000B3000000}"/>
    <hyperlink ref="L60" r:id="rId181" xr:uid="{00000000-0004-0000-0000-0000B4000000}"/>
    <hyperlink ref="L61" r:id="rId182" xr:uid="{00000000-0004-0000-0000-0000B5000000}"/>
    <hyperlink ref="L62" r:id="rId183" xr:uid="{00000000-0004-0000-0000-0000B6000000}"/>
    <hyperlink ref="L63" r:id="rId184" xr:uid="{00000000-0004-0000-0000-0000B7000000}"/>
    <hyperlink ref="L64" r:id="rId185" xr:uid="{00000000-0004-0000-0000-0000B8000000}"/>
    <hyperlink ref="L65" r:id="rId186" xr:uid="{00000000-0004-0000-0000-0000B9000000}"/>
    <hyperlink ref="L66" r:id="rId187" xr:uid="{00000000-0004-0000-0000-0000BA000000}"/>
    <hyperlink ref="L67" r:id="rId188" xr:uid="{00000000-0004-0000-0000-0000BB000000}"/>
    <hyperlink ref="L68" r:id="rId189" xr:uid="{00000000-0004-0000-0000-0000BC000000}"/>
    <hyperlink ref="L69" r:id="rId190" xr:uid="{00000000-0004-0000-0000-0000BD000000}"/>
    <hyperlink ref="L70" r:id="rId191" xr:uid="{00000000-0004-0000-0000-0000BE000000}"/>
    <hyperlink ref="L71" r:id="rId192" xr:uid="{00000000-0004-0000-0000-0000BF000000}"/>
    <hyperlink ref="L76" r:id="rId193" xr:uid="{00000000-0004-0000-0000-0000C0000000}"/>
    <hyperlink ref="L79" r:id="rId194" xr:uid="{00000000-0004-0000-0000-0000C1000000}"/>
    <hyperlink ref="L80" r:id="rId195" xr:uid="{00000000-0004-0000-0000-0000C2000000}"/>
    <hyperlink ref="L81" r:id="rId196" xr:uid="{00000000-0004-0000-0000-0000C3000000}"/>
    <hyperlink ref="L90" r:id="rId197" xr:uid="{00000000-0004-0000-0000-0000C4000000}"/>
    <hyperlink ref="L91" r:id="rId198" xr:uid="{00000000-0004-0000-0000-0000C5000000}"/>
    <hyperlink ref="L111" r:id="rId199" xr:uid="{00000000-0004-0000-0000-0000C6000000}"/>
    <hyperlink ref="L92" r:id="rId200" xr:uid="{00000000-0004-0000-0000-0000C7000000}"/>
    <hyperlink ref="L96" r:id="rId201" xr:uid="{00000000-0004-0000-0000-0000C8000000}"/>
    <hyperlink ref="L97" r:id="rId202" xr:uid="{00000000-0004-0000-0000-0000C9000000}"/>
    <hyperlink ref="L100" r:id="rId203" xr:uid="{00000000-0004-0000-0000-0000CA000000}"/>
    <hyperlink ref="L101" r:id="rId204" xr:uid="{00000000-0004-0000-0000-0000CB000000}"/>
    <hyperlink ref="L103" r:id="rId205" display="ankur_chem97@rediffmail.com" xr:uid="{00000000-0004-0000-0000-0000CC000000}"/>
    <hyperlink ref="L107" r:id="rId206" xr:uid="{00000000-0004-0000-0000-0000CD000000}"/>
    <hyperlink ref="L113" r:id="rId207" xr:uid="{00000000-0004-0000-0000-0000CE000000}"/>
    <hyperlink ref="L114" r:id="rId208" xr:uid="{00000000-0004-0000-0000-0000CF000000}"/>
    <hyperlink ref="L116" r:id="rId209" xr:uid="{00000000-0004-0000-0000-0000D0000000}"/>
    <hyperlink ref="L117" r:id="rId210" xr:uid="{00000000-0004-0000-0000-0000D1000000}"/>
    <hyperlink ref="L121" r:id="rId211" xr:uid="{00000000-0004-0000-0000-0000D2000000}"/>
    <hyperlink ref="L122" r:id="rId212" xr:uid="{00000000-0004-0000-0000-0000D3000000}"/>
    <hyperlink ref="L124" r:id="rId213" xr:uid="{00000000-0004-0000-0000-0000D4000000}"/>
    <hyperlink ref="L427" r:id="rId214" xr:uid="{00000000-0004-0000-0000-0000D5000000}"/>
    <hyperlink ref="L430" r:id="rId215" xr:uid="{00000000-0004-0000-0000-0000D6000000}"/>
    <hyperlink ref="L434" r:id="rId216" xr:uid="{00000000-0004-0000-0000-0000D7000000}"/>
    <hyperlink ref="L451" r:id="rId217" xr:uid="{00000000-0004-0000-0000-0000D8000000}"/>
    <hyperlink ref="L131" r:id="rId218" xr:uid="{00000000-0004-0000-0000-0000D9000000}"/>
    <hyperlink ref="L132" r:id="rId219" xr:uid="{00000000-0004-0000-0000-0000DA000000}"/>
    <hyperlink ref="L254" r:id="rId220" xr:uid="{00000000-0004-0000-0000-0000DB000000}"/>
    <hyperlink ref="L137" r:id="rId221" xr:uid="{00000000-0004-0000-0000-0000DC000000}"/>
    <hyperlink ref="L139" r:id="rId222" xr:uid="{00000000-0004-0000-0000-0000DD000000}"/>
    <hyperlink ref="L150" r:id="rId223" xr:uid="{00000000-0004-0000-0000-0000DE000000}"/>
    <hyperlink ref="L152" r:id="rId224" xr:uid="{00000000-0004-0000-0000-0000DF000000}"/>
    <hyperlink ref="L154" r:id="rId225" xr:uid="{00000000-0004-0000-0000-0000E0000000}"/>
    <hyperlink ref="L155" r:id="rId226" xr:uid="{00000000-0004-0000-0000-0000E1000000}"/>
    <hyperlink ref="L157" r:id="rId227" xr:uid="{00000000-0004-0000-0000-0000E2000000}"/>
    <hyperlink ref="L159" r:id="rId228" xr:uid="{00000000-0004-0000-0000-0000E3000000}"/>
    <hyperlink ref="L160" r:id="rId229" xr:uid="{00000000-0004-0000-0000-0000E4000000}"/>
    <hyperlink ref="L161" r:id="rId230" xr:uid="{00000000-0004-0000-0000-0000E5000000}"/>
    <hyperlink ref="L162" r:id="rId231" xr:uid="{00000000-0004-0000-0000-0000E6000000}"/>
    <hyperlink ref="L164" r:id="rId232" xr:uid="{00000000-0004-0000-0000-0000E7000000}"/>
    <hyperlink ref="L170" r:id="rId233" xr:uid="{00000000-0004-0000-0000-0000E8000000}"/>
    <hyperlink ref="L265" r:id="rId234" xr:uid="{00000000-0004-0000-0000-0000E9000000}"/>
    <hyperlink ref="L312" r:id="rId235" xr:uid="{00000000-0004-0000-0000-0000EA000000}"/>
    <hyperlink ref="L322" r:id="rId236" xr:uid="{00000000-0004-0000-0000-0000EB000000}"/>
    <hyperlink ref="L356" r:id="rId237" xr:uid="{00000000-0004-0000-0000-0000EC000000}"/>
    <hyperlink ref="L377" r:id="rId238" xr:uid="{00000000-0004-0000-0000-0000ED000000}"/>
    <hyperlink ref="L378" r:id="rId239" xr:uid="{00000000-0004-0000-0000-0000EE000000}"/>
    <hyperlink ref="L543" r:id="rId240" xr:uid="{00000000-0004-0000-0000-0000EF000000}"/>
    <hyperlink ref="L577" r:id="rId241" xr:uid="{00000000-0004-0000-0000-0000F0000000}"/>
    <hyperlink ref="L579" r:id="rId242" xr:uid="{00000000-0004-0000-0000-0000F1000000}"/>
    <hyperlink ref="L580" r:id="rId243" xr:uid="{00000000-0004-0000-0000-0000F2000000}"/>
    <hyperlink ref="L584" r:id="rId244" xr:uid="{00000000-0004-0000-0000-0000F3000000}"/>
    <hyperlink ref="L572" r:id="rId245" xr:uid="{00000000-0004-0000-0000-0000F4000000}"/>
    <hyperlink ref="L582" r:id="rId246" xr:uid="{00000000-0004-0000-0000-0000F5000000}"/>
    <hyperlink ref="L583" r:id="rId247" xr:uid="{00000000-0004-0000-0000-0000F6000000}"/>
    <hyperlink ref="L585" r:id="rId248" xr:uid="{00000000-0004-0000-0000-0000F7000000}"/>
    <hyperlink ref="L587" r:id="rId249" xr:uid="{00000000-0004-0000-0000-0000F8000000}"/>
    <hyperlink ref="L592" r:id="rId250" xr:uid="{00000000-0004-0000-0000-0000F9000000}"/>
    <hyperlink ref="L593" r:id="rId251" xr:uid="{00000000-0004-0000-0000-0000FA000000}"/>
    <hyperlink ref="L594" r:id="rId252" xr:uid="{00000000-0004-0000-0000-0000FB000000}"/>
    <hyperlink ref="L596" r:id="rId253" xr:uid="{00000000-0004-0000-0000-0000FC000000}"/>
    <hyperlink ref="L597" r:id="rId254" xr:uid="{00000000-0004-0000-0000-0000FD000000}"/>
    <hyperlink ref="L599" r:id="rId255" xr:uid="{00000000-0004-0000-0000-0000FE000000}"/>
    <hyperlink ref="L600" r:id="rId256" xr:uid="{00000000-0004-0000-0000-0000FF000000}"/>
    <hyperlink ref="L603" r:id="rId257" xr:uid="{00000000-0004-0000-0000-000000010000}"/>
    <hyperlink ref="L604" r:id="rId258" xr:uid="{00000000-0004-0000-0000-000001010000}"/>
    <hyperlink ref="L605" r:id="rId259" xr:uid="{00000000-0004-0000-0000-000002010000}"/>
    <hyperlink ref="L602" r:id="rId260" xr:uid="{00000000-0004-0000-0000-000003010000}"/>
    <hyperlink ref="L606" r:id="rId261" xr:uid="{00000000-0004-0000-0000-000004010000}"/>
    <hyperlink ref="L607" r:id="rId262" xr:uid="{00000000-0004-0000-0000-000005010000}"/>
    <hyperlink ref="L601" r:id="rId263" xr:uid="{00000000-0004-0000-0000-000006010000}"/>
    <hyperlink ref="L608" r:id="rId264" xr:uid="{00000000-0004-0000-0000-000007010000}"/>
    <hyperlink ref="L619" r:id="rId265" xr:uid="{00000000-0004-0000-0000-000008010000}"/>
    <hyperlink ref="L631" r:id="rId266" xr:uid="{00000000-0004-0000-0000-000009010000}"/>
    <hyperlink ref="L632:L648" r:id="rId267" display="rajagems2115@gmail.com" xr:uid="{00000000-0004-0000-0000-00000A010000}"/>
    <hyperlink ref="L609" r:id="rId268" xr:uid="{00000000-0004-0000-0000-00000B010000}"/>
    <hyperlink ref="L610" r:id="rId269" xr:uid="{00000000-0004-0000-0000-00000C010000}"/>
    <hyperlink ref="L612" r:id="rId270" xr:uid="{00000000-0004-0000-0000-00000D010000}"/>
    <hyperlink ref="L611" r:id="rId271" xr:uid="{00000000-0004-0000-0000-00000E010000}"/>
    <hyperlink ref="L620" r:id="rId272" xr:uid="{00000000-0004-0000-0000-00000F010000}"/>
    <hyperlink ref="L625" r:id="rId273" xr:uid="{00000000-0004-0000-0000-000010010000}"/>
    <hyperlink ref="L622" r:id="rId274" xr:uid="{00000000-0004-0000-0000-000011010000}"/>
    <hyperlink ref="L623:L624" r:id="rId275" display="kamaltracompany@gmail.com" xr:uid="{00000000-0004-0000-0000-000012010000}"/>
    <hyperlink ref="L614" r:id="rId276" xr:uid="{00000000-0004-0000-0000-000013010000}"/>
    <hyperlink ref="L664" r:id="rId277" xr:uid="{00000000-0004-0000-0000-000014010000}"/>
    <hyperlink ref="L615" r:id="rId278" xr:uid="{00000000-0004-0000-0000-000015010000}"/>
    <hyperlink ref="L613" r:id="rId279" xr:uid="{00000000-0004-0000-0000-000016010000}"/>
    <hyperlink ref="L628" r:id="rId280" xr:uid="{00000000-0004-0000-0000-000017010000}"/>
    <hyperlink ref="L707" r:id="rId281" xr:uid="{00000000-0004-0000-0000-000018010000}"/>
    <hyperlink ref="L708" r:id="rId282" xr:uid="{00000000-0004-0000-0000-000019010000}"/>
    <hyperlink ref="L709" r:id="rId283" xr:uid="{00000000-0004-0000-0000-00001A010000}"/>
    <hyperlink ref="L710" r:id="rId284" xr:uid="{00000000-0004-0000-0000-00001B010000}"/>
    <hyperlink ref="L711" r:id="rId285" xr:uid="{00000000-0004-0000-0000-00001C010000}"/>
    <hyperlink ref="L621" r:id="rId286" xr:uid="{00000000-0004-0000-0000-00001D010000}"/>
    <hyperlink ref="L665" r:id="rId287" xr:uid="{00000000-0004-0000-0000-00001E010000}"/>
    <hyperlink ref="L666" r:id="rId288" xr:uid="{00000000-0004-0000-0000-00001F010000}"/>
    <hyperlink ref="L649" r:id="rId289" xr:uid="{00000000-0004-0000-0000-000020010000}"/>
    <hyperlink ref="L650" r:id="rId290" xr:uid="{00000000-0004-0000-0000-000021010000}"/>
    <hyperlink ref="L651" r:id="rId291" xr:uid="{00000000-0004-0000-0000-000022010000}"/>
    <hyperlink ref="L652" r:id="rId292" xr:uid="{00000000-0004-0000-0000-000023010000}"/>
    <hyperlink ref="L653" r:id="rId293" xr:uid="{00000000-0004-0000-0000-000024010000}"/>
    <hyperlink ref="L654" r:id="rId294" xr:uid="{00000000-0004-0000-0000-000025010000}"/>
    <hyperlink ref="L656" r:id="rId295" xr:uid="{00000000-0004-0000-0000-000026010000}"/>
    <hyperlink ref="L658" r:id="rId296" xr:uid="{00000000-0004-0000-0000-000027010000}"/>
    <hyperlink ref="L655" r:id="rId297" xr:uid="{00000000-0004-0000-0000-000028010000}"/>
    <hyperlink ref="L657" r:id="rId298" xr:uid="{00000000-0004-0000-0000-000029010000}"/>
    <hyperlink ref="L659" r:id="rId299" xr:uid="{00000000-0004-0000-0000-00002A010000}"/>
    <hyperlink ref="L618" r:id="rId300" display="raushank82@gmail.com" xr:uid="{00000000-0004-0000-0000-00002B010000}"/>
    <hyperlink ref="L700" r:id="rId301" xr:uid="{00000000-0004-0000-0000-00002C010000}"/>
    <hyperlink ref="L667" r:id="rId302" xr:uid="{00000000-0004-0000-0000-00002D010000}"/>
    <hyperlink ref="L668" r:id="rId303" xr:uid="{00000000-0004-0000-0000-00002E010000}"/>
    <hyperlink ref="L669" r:id="rId304" xr:uid="{00000000-0004-0000-0000-00002F010000}"/>
    <hyperlink ref="L670" r:id="rId305" xr:uid="{00000000-0004-0000-0000-000030010000}"/>
    <hyperlink ref="L671" r:id="rId306" xr:uid="{00000000-0004-0000-0000-000031010000}"/>
    <hyperlink ref="L672" r:id="rId307" xr:uid="{00000000-0004-0000-0000-000032010000}"/>
    <hyperlink ref="L701" r:id="rId308" xr:uid="{00000000-0004-0000-0000-000033010000}"/>
    <hyperlink ref="L702" r:id="rId309" xr:uid="{00000000-0004-0000-0000-000034010000}"/>
    <hyperlink ref="L673" r:id="rId310" xr:uid="{00000000-0004-0000-0000-000035010000}"/>
    <hyperlink ref="L705" r:id="rId311" xr:uid="{00000000-0004-0000-0000-000036010000}"/>
    <hyperlink ref="L706" r:id="rId312" xr:uid="{00000000-0004-0000-0000-000037010000}"/>
    <hyperlink ref="L674" r:id="rId313" xr:uid="{00000000-0004-0000-0000-000038010000}"/>
    <hyperlink ref="L675" r:id="rId314" xr:uid="{00000000-0004-0000-0000-000039010000}"/>
    <hyperlink ref="L676" r:id="rId315" xr:uid="{00000000-0004-0000-0000-00003A010000}"/>
    <hyperlink ref="L677" r:id="rId316" xr:uid="{00000000-0004-0000-0000-00003B010000}"/>
    <hyperlink ref="L678" r:id="rId317" xr:uid="{00000000-0004-0000-0000-00003C010000}"/>
    <hyperlink ref="L679" r:id="rId318" xr:uid="{00000000-0004-0000-0000-00003D010000}"/>
    <hyperlink ref="L704" r:id="rId319" xr:uid="{00000000-0004-0000-0000-00003E010000}"/>
    <hyperlink ref="L680" r:id="rId320" xr:uid="{00000000-0004-0000-0000-00003F010000}"/>
    <hyperlink ref="L681" r:id="rId321" xr:uid="{00000000-0004-0000-0000-000040010000}"/>
    <hyperlink ref="L682" r:id="rId322" xr:uid="{00000000-0004-0000-0000-000041010000}"/>
    <hyperlink ref="L683" r:id="rId323" xr:uid="{00000000-0004-0000-0000-000042010000}"/>
    <hyperlink ref="L684" r:id="rId324" xr:uid="{00000000-0004-0000-0000-000043010000}"/>
    <hyperlink ref="L685" r:id="rId325" xr:uid="{00000000-0004-0000-0000-000044010000}"/>
    <hyperlink ref="L686" r:id="rId326" xr:uid="{00000000-0004-0000-0000-000045010000}"/>
    <hyperlink ref="L687" r:id="rId327" xr:uid="{00000000-0004-0000-0000-000046010000}"/>
    <hyperlink ref="L688" r:id="rId328" xr:uid="{00000000-0004-0000-0000-000047010000}"/>
    <hyperlink ref="L689" r:id="rId329" xr:uid="{00000000-0004-0000-0000-000048010000}"/>
    <hyperlink ref="L690" r:id="rId330" xr:uid="{00000000-0004-0000-0000-000049010000}"/>
    <hyperlink ref="L691" r:id="rId331" xr:uid="{00000000-0004-0000-0000-00004A010000}"/>
    <hyperlink ref="L692" r:id="rId332" xr:uid="{00000000-0004-0000-0000-00004B010000}"/>
    <hyperlink ref="L693" r:id="rId333" xr:uid="{00000000-0004-0000-0000-00004C010000}"/>
    <hyperlink ref="L694" r:id="rId334" xr:uid="{00000000-0004-0000-0000-00004D010000}"/>
    <hyperlink ref="L695" r:id="rId335" xr:uid="{00000000-0004-0000-0000-00004E010000}"/>
    <hyperlink ref="L703" r:id="rId336" xr:uid="{00000000-0004-0000-0000-00004F010000}"/>
    <hyperlink ref="L696" r:id="rId337" xr:uid="{00000000-0004-0000-0000-000050010000}"/>
    <hyperlink ref="L697" r:id="rId338" xr:uid="{00000000-0004-0000-0000-000051010000}"/>
    <hyperlink ref="L698" r:id="rId339" xr:uid="{00000000-0004-0000-0000-000052010000}"/>
    <hyperlink ref="L699" r:id="rId340" xr:uid="{00000000-0004-0000-0000-000053010000}"/>
    <hyperlink ref="L629:L630" r:id="rId341" display="asiantrading007@hotmail.com" xr:uid="{00000000-0004-0000-0000-000054010000}"/>
    <hyperlink ref="L626:L627" r:id="rId342" display="tehranmotors12@gmail.com" xr:uid="{00000000-0004-0000-0000-000055010000}"/>
    <hyperlink ref="L712" r:id="rId343" xr:uid="{00000000-0004-0000-0000-000056010000}"/>
    <hyperlink ref="L713" r:id="rId344" xr:uid="{00000000-0004-0000-0000-000057010000}"/>
    <hyperlink ref="L870" r:id="rId345" xr:uid="{00000000-0004-0000-0000-000058010000}"/>
    <hyperlink ref="L871" r:id="rId346" xr:uid="{00000000-0004-0000-0000-000059010000}"/>
    <hyperlink ref="L785" r:id="rId347" xr:uid="{00000000-0004-0000-0000-00005A010000}"/>
    <hyperlink ref="L809" r:id="rId348" xr:uid="{00000000-0004-0000-0000-00005B010000}"/>
    <hyperlink ref="L826" r:id="rId349" xr:uid="{00000000-0004-0000-0000-00005C010000}"/>
    <hyperlink ref="L789" r:id="rId350" xr:uid="{00000000-0004-0000-0000-00005D010000}"/>
    <hyperlink ref="L788" r:id="rId351" xr:uid="{00000000-0004-0000-0000-00005E010000}"/>
    <hyperlink ref="L787" r:id="rId352" xr:uid="{00000000-0004-0000-0000-00005F010000}"/>
    <hyperlink ref="L722" r:id="rId353" xr:uid="{00000000-0004-0000-0000-000060010000}"/>
    <hyperlink ref="L728" r:id="rId354" xr:uid="{00000000-0004-0000-0000-000061010000}"/>
    <hyperlink ref="L738" r:id="rId355" xr:uid="{00000000-0004-0000-0000-000062010000}"/>
    <hyperlink ref="L775" r:id="rId356" xr:uid="{00000000-0004-0000-0000-000063010000}"/>
    <hyperlink ref="L776" r:id="rId357" xr:uid="{00000000-0004-0000-0000-000064010000}"/>
    <hyperlink ref="L848" r:id="rId358" xr:uid="{00000000-0004-0000-0000-000065010000}"/>
    <hyperlink ref="L850" r:id="rId359" display="arvindkumarray94@gmail.com" xr:uid="{00000000-0004-0000-0000-000066010000}"/>
    <hyperlink ref="L860" r:id="rId360" display="sanjivkumar160272@gmail.com" xr:uid="{00000000-0004-0000-0000-000067010000}"/>
    <hyperlink ref="L856" r:id="rId361" xr:uid="{00000000-0004-0000-0000-000068010000}"/>
    <hyperlink ref="L818" r:id="rId362" xr:uid="{00000000-0004-0000-0000-000069010000}"/>
    <hyperlink ref="L872" r:id="rId363" display="dr_n_kumari.50@gmail.com" xr:uid="{00000000-0004-0000-0000-00006A010000}"/>
    <hyperlink ref="L824" r:id="rId364" xr:uid="{00000000-0004-0000-0000-00006B010000}"/>
    <hyperlink ref="L598" r:id="rId365" xr:uid="{00000000-0004-0000-0000-00006C010000}"/>
    <hyperlink ref="L381" r:id="rId366" xr:uid="{00000000-0004-0000-0000-00006D010000}"/>
    <hyperlink ref="L739" r:id="rId367" xr:uid="{00000000-0004-0000-0000-00006E010000}"/>
    <hyperlink ref="L441" r:id="rId368" xr:uid="{00000000-0004-0000-0000-00006F010000}"/>
    <hyperlink ref="L779" r:id="rId369" xr:uid="{00000000-0004-0000-0000-000070010000}"/>
    <hyperlink ref="L873" r:id="rId370" xr:uid="{00000000-0004-0000-0000-000071010000}"/>
    <hyperlink ref="L108" r:id="rId371" xr:uid="{00000000-0004-0000-0000-000072010000}"/>
    <hyperlink ref="L796" r:id="rId372" xr:uid="{00000000-0004-0000-0000-000073010000}"/>
    <hyperlink ref="L806" r:id="rId373" xr:uid="{00000000-0004-0000-0000-000074010000}"/>
    <hyperlink ref="L743" r:id="rId374" xr:uid="{00000000-0004-0000-0000-000075010000}"/>
    <hyperlink ref="L780" r:id="rId375" xr:uid="{00000000-0004-0000-0000-000076010000}"/>
    <hyperlink ref="L782" r:id="rId376" xr:uid="{00000000-0004-0000-0000-000077010000}"/>
    <hyperlink ref="L807" r:id="rId377" xr:uid="{00000000-0004-0000-0000-000078010000}"/>
    <hyperlink ref="L823" r:id="rId378" xr:uid="{00000000-0004-0000-0000-000079010000}"/>
    <hyperlink ref="L874" r:id="rId379" xr:uid="{00000000-0004-0000-0000-00007A010000}"/>
    <hyperlink ref="L875" r:id="rId380" xr:uid="{00000000-0004-0000-0000-00007B010000}"/>
    <hyperlink ref="L450" r:id="rId381" xr:uid="{00000000-0004-0000-0000-00007C010000}"/>
    <hyperlink ref="L171" r:id="rId382" xr:uid="{00000000-0004-0000-0000-00007D010000}"/>
    <hyperlink ref="L105" r:id="rId383" xr:uid="{00000000-0004-0000-0000-00007E010000}"/>
    <hyperlink ref="L447" r:id="rId384" xr:uid="{00000000-0004-0000-0000-00007F010000}"/>
    <hyperlink ref="L448" r:id="rId385" xr:uid="{00000000-0004-0000-0000-000080010000}"/>
    <hyperlink ref="L449" r:id="rId386" xr:uid="{00000000-0004-0000-0000-000081010000}"/>
    <hyperlink ref="L771" r:id="rId387" xr:uid="{00000000-0004-0000-0000-000082010000}"/>
    <hyperlink ref="L778" r:id="rId388" display="pant196995.kcp@gmail.com" xr:uid="{00000000-0004-0000-0000-000083010000}"/>
    <hyperlink ref="L762" r:id="rId389" display="mailto:vermaharish630@gmail.com" xr:uid="{00000000-0004-0000-0000-000084010000}"/>
    <hyperlink ref="L876" r:id="rId390" xr:uid="{00000000-0004-0000-0000-000085010000}"/>
    <hyperlink ref="L877" r:id="rId391" xr:uid="{00000000-0004-0000-0000-000086010000}"/>
    <hyperlink ref="L878" r:id="rId392" xr:uid="{00000000-0004-0000-0000-000087010000}"/>
    <hyperlink ref="L879" r:id="rId393" xr:uid="{00000000-0004-0000-0000-000088010000}"/>
    <hyperlink ref="L880" r:id="rId394" xr:uid="{00000000-0004-0000-0000-000089010000}"/>
    <hyperlink ref="L881" r:id="rId395" xr:uid="{00000000-0004-0000-0000-00008A010000}"/>
    <hyperlink ref="L882" r:id="rId396" xr:uid="{00000000-0004-0000-0000-00008B010000}"/>
    <hyperlink ref="L883" r:id="rId397" xr:uid="{00000000-0004-0000-0000-00008C010000}"/>
    <hyperlink ref="L884" r:id="rId398" xr:uid="{00000000-0004-0000-0000-00008D010000}"/>
    <hyperlink ref="L885" r:id="rId399" xr:uid="{00000000-0004-0000-0000-00008E010000}"/>
    <hyperlink ref="L886" r:id="rId400" xr:uid="{00000000-0004-0000-0000-00008F010000}"/>
    <hyperlink ref="L887" r:id="rId401" xr:uid="{00000000-0004-0000-0000-000090010000}"/>
    <hyperlink ref="L888" r:id="rId402" xr:uid="{00000000-0004-0000-0000-000091010000}"/>
    <hyperlink ref="L889" r:id="rId403" xr:uid="{00000000-0004-0000-0000-000092010000}"/>
    <hyperlink ref="L891" r:id="rId404" xr:uid="{00000000-0004-0000-0000-000093010000}"/>
    <hyperlink ref="L892" r:id="rId405" xr:uid="{00000000-0004-0000-0000-000094010000}"/>
    <hyperlink ref="L893" r:id="rId406" xr:uid="{00000000-0004-0000-0000-000095010000}"/>
    <hyperlink ref="L894" r:id="rId407" xr:uid="{00000000-0004-0000-0000-000096010000}"/>
    <hyperlink ref="L895" r:id="rId408" xr:uid="{00000000-0004-0000-0000-000097010000}"/>
    <hyperlink ref="L896" r:id="rId409" xr:uid="{00000000-0004-0000-0000-000098010000}"/>
    <hyperlink ref="L898" r:id="rId410" xr:uid="{00000000-0004-0000-0000-000099010000}"/>
    <hyperlink ref="L897" r:id="rId411" xr:uid="{00000000-0004-0000-0000-00009A010000}"/>
    <hyperlink ref="L890" r:id="rId412" xr:uid="{00000000-0004-0000-0000-00009B010000}"/>
    <hyperlink ref="L899" r:id="rId413" xr:uid="{00000000-0004-0000-0000-00009C010000}"/>
    <hyperlink ref="L900" r:id="rId414" display="arvindkumarrav94@gmail.com" xr:uid="{00000000-0004-0000-0000-00009D010000}"/>
    <hyperlink ref="L320" r:id="rId415" xr:uid="{00000000-0004-0000-0000-00009E010000}"/>
    <hyperlink ref="L10" r:id="rId416" xr:uid="{00000000-0004-0000-0000-00009F010000}"/>
    <hyperlink ref="L526" r:id="rId417" xr:uid="{AFBC0D8C-BB6A-4017-93DF-C09CB003CD61}"/>
    <hyperlink ref="L901" r:id="rId418" xr:uid="{4169FFA7-BFE3-4A19-9CD1-45295AF1B2E4}"/>
    <hyperlink ref="L902" r:id="rId419" xr:uid="{8645A976-90E1-4338-86F3-B60F31B2F91B}"/>
  </hyperlinks>
  <pageMargins left="0.3" right="0.3" top="0.4" bottom="0.4" header="0.3" footer="0.3"/>
  <pageSetup paperSize="5" scale="44" fitToHeight="0" orientation="landscape" horizontalDpi="4294967293" r:id="rId4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topLeftCell="A3" zoomScaleSheetLayoutView="100" workbookViewId="0">
      <selection activeCell="C14" sqref="C14"/>
    </sheetView>
  </sheetViews>
  <sheetFormatPr defaultColWidth="8.69921875" defaultRowHeight="13.8" x14ac:dyDescent="0.25"/>
  <cols>
    <col min="1" max="1" width="5.69921875" customWidth="1"/>
    <col min="2" max="2" width="13.69921875" customWidth="1"/>
    <col min="3" max="3" width="35" bestFit="1" customWidth="1"/>
    <col min="4" max="4" width="11" customWidth="1"/>
    <col min="5" max="5" width="10.5" customWidth="1"/>
    <col min="6" max="7" width="11.69921875" customWidth="1"/>
    <col min="8" max="8" width="9.69921875" customWidth="1"/>
    <col min="9" max="9" width="11.19921875" bestFit="1" customWidth="1"/>
    <col min="10" max="10" width="14.19921875" customWidth="1"/>
    <col min="11" max="11" width="36.19921875" customWidth="1"/>
  </cols>
  <sheetData>
    <row r="1" spans="1:11" ht="19.5" customHeight="1" x14ac:dyDescent="0.25">
      <c r="A1" s="3"/>
      <c r="B1" s="3"/>
      <c r="C1" s="3"/>
      <c r="D1" s="136" t="s">
        <v>1837</v>
      </c>
      <c r="E1" s="137"/>
      <c r="F1" s="137"/>
      <c r="G1" s="137"/>
      <c r="H1" s="137"/>
      <c r="I1" s="138"/>
    </row>
    <row r="2" spans="1:11" ht="21.75" customHeight="1" x14ac:dyDescent="0.25">
      <c r="A2" s="4"/>
      <c r="B2" s="4"/>
      <c r="C2" s="5"/>
      <c r="D2" s="133" t="s">
        <v>1865</v>
      </c>
      <c r="E2" s="134"/>
      <c r="F2" s="135"/>
      <c r="G2" s="133" t="s">
        <v>1866</v>
      </c>
      <c r="H2" s="134"/>
      <c r="I2" s="135"/>
      <c r="J2" s="7"/>
      <c r="K2" s="7"/>
    </row>
    <row r="3" spans="1:11" ht="43.2" x14ac:dyDescent="0.25">
      <c r="A3" s="8" t="s">
        <v>349</v>
      </c>
      <c r="B3" s="8" t="s">
        <v>350</v>
      </c>
      <c r="C3" s="9" t="s">
        <v>1618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1" t="s">
        <v>354</v>
      </c>
      <c r="K3" s="11" t="s">
        <v>360</v>
      </c>
    </row>
    <row r="4" spans="1:11" ht="22.2" customHeight="1" x14ac:dyDescent="0.25">
      <c r="A4" s="15">
        <v>1</v>
      </c>
      <c r="B4" s="15" t="s">
        <v>1827</v>
      </c>
      <c r="C4" s="15" t="s">
        <v>1539</v>
      </c>
      <c r="D4" s="33">
        <v>1911543</v>
      </c>
      <c r="E4" s="34">
        <v>296284</v>
      </c>
      <c r="F4" s="33">
        <f>D4+E4</f>
        <v>2207827</v>
      </c>
      <c r="G4" s="34">
        <v>1911543</v>
      </c>
      <c r="H4" s="34">
        <v>193144.39956164383</v>
      </c>
      <c r="I4" s="34">
        <f>G4+H4</f>
        <v>2104687.3995616436</v>
      </c>
      <c r="J4" s="24" t="s">
        <v>1561</v>
      </c>
      <c r="K4" s="41" t="s">
        <v>1540</v>
      </c>
    </row>
    <row r="5" spans="1:11" ht="22.2" customHeight="1" x14ac:dyDescent="0.25">
      <c r="A5" s="15">
        <v>2</v>
      </c>
      <c r="B5" s="15" t="s">
        <v>1828</v>
      </c>
      <c r="C5" s="15" t="s">
        <v>1541</v>
      </c>
      <c r="D5" s="33">
        <v>1106260</v>
      </c>
      <c r="E5" s="34">
        <v>165939</v>
      </c>
      <c r="F5" s="33">
        <f>D5+E5</f>
        <v>1272199</v>
      </c>
      <c r="G5" s="34">
        <v>1106259.98</v>
      </c>
      <c r="H5" s="34">
        <v>111535.25277808218</v>
      </c>
      <c r="I5" s="34">
        <f>G5+H5</f>
        <v>1217795.2327780821</v>
      </c>
      <c r="J5" s="24" t="s">
        <v>1561</v>
      </c>
      <c r="K5" s="41" t="s">
        <v>1542</v>
      </c>
    </row>
    <row r="6" spans="1:11" ht="22.2" customHeight="1" x14ac:dyDescent="0.25">
      <c r="A6" s="15">
        <v>3</v>
      </c>
      <c r="B6" s="15" t="s">
        <v>1829</v>
      </c>
      <c r="C6" s="15" t="s">
        <v>1543</v>
      </c>
      <c r="D6" s="33">
        <v>4044739</v>
      </c>
      <c r="E6" s="34">
        <v>626933</v>
      </c>
      <c r="F6" s="33">
        <f t="shared" ref="F6:F12" si="0">D6+E6</f>
        <v>4671672</v>
      </c>
      <c r="G6" s="34">
        <v>4044739</v>
      </c>
      <c r="H6" s="34">
        <v>308690.00585424661</v>
      </c>
      <c r="I6" s="34">
        <f>G6+H6</f>
        <v>4353429.0058542462</v>
      </c>
      <c r="J6" s="24" t="s">
        <v>1561</v>
      </c>
      <c r="K6" s="41" t="s">
        <v>1544</v>
      </c>
    </row>
    <row r="7" spans="1:11" ht="22.2" customHeight="1" x14ac:dyDescent="0.25">
      <c r="A7" s="15">
        <v>4</v>
      </c>
      <c r="B7" s="15" t="s">
        <v>1830</v>
      </c>
      <c r="C7" s="15" t="s">
        <v>1545</v>
      </c>
      <c r="D7" s="34"/>
      <c r="E7" s="34"/>
      <c r="F7" s="33">
        <v>1510475</v>
      </c>
      <c r="G7" s="34">
        <v>1313458</v>
      </c>
      <c r="H7" s="34">
        <v>111214.33945863014</v>
      </c>
      <c r="I7" s="34">
        <f>G7+H7</f>
        <v>1424672.3394586302</v>
      </c>
      <c r="J7" s="24" t="s">
        <v>1561</v>
      </c>
      <c r="K7" s="41" t="s">
        <v>1546</v>
      </c>
    </row>
    <row r="8" spans="1:11" ht="22.2" customHeight="1" x14ac:dyDescent="0.25">
      <c r="A8" s="15">
        <v>5</v>
      </c>
      <c r="B8" s="15" t="s">
        <v>1831</v>
      </c>
      <c r="C8" s="15" t="s">
        <v>1547</v>
      </c>
      <c r="D8" s="33">
        <v>14565236</v>
      </c>
      <c r="E8" s="34">
        <v>3182504</v>
      </c>
      <c r="F8" s="33">
        <f t="shared" si="0"/>
        <v>17747740</v>
      </c>
      <c r="G8" s="34">
        <v>14565236</v>
      </c>
      <c r="H8" s="34">
        <v>1420609.3194520548</v>
      </c>
      <c r="I8" s="34">
        <f>G8+H8</f>
        <v>15985845.319452055</v>
      </c>
      <c r="J8" s="24" t="s">
        <v>1561</v>
      </c>
      <c r="K8" s="41" t="s">
        <v>1548</v>
      </c>
    </row>
    <row r="9" spans="1:11" ht="22.2" customHeight="1" x14ac:dyDescent="0.25">
      <c r="A9" s="15">
        <v>6</v>
      </c>
      <c r="B9" s="15" t="s">
        <v>1832</v>
      </c>
      <c r="C9" s="15" t="s">
        <v>1549</v>
      </c>
      <c r="D9" s="33">
        <f>901043+1954916+964945</f>
        <v>3820904</v>
      </c>
      <c r="E9" s="34">
        <f>234271+430081</f>
        <v>664352</v>
      </c>
      <c r="F9" s="33">
        <f t="shared" si="0"/>
        <v>4485256</v>
      </c>
      <c r="G9" s="34"/>
      <c r="H9" s="34"/>
      <c r="I9" s="34"/>
      <c r="J9" s="24" t="s">
        <v>2042</v>
      </c>
      <c r="K9" s="41" t="s">
        <v>1825</v>
      </c>
    </row>
    <row r="10" spans="1:11" ht="22.2" customHeight="1" x14ac:dyDescent="0.25">
      <c r="A10" s="15">
        <v>7</v>
      </c>
      <c r="B10" s="15" t="s">
        <v>1833</v>
      </c>
      <c r="C10" s="15" t="s">
        <v>1550</v>
      </c>
      <c r="D10" s="33">
        <v>5153757</v>
      </c>
      <c r="E10" s="34">
        <v>1030751</v>
      </c>
      <c r="F10" s="33">
        <f t="shared" si="0"/>
        <v>6184508</v>
      </c>
      <c r="G10" s="34">
        <v>9032000</v>
      </c>
      <c r="H10" s="34">
        <v>651521.75342465751</v>
      </c>
      <c r="I10" s="34">
        <f>G10+H10</f>
        <v>9683521.7534246575</v>
      </c>
      <c r="J10" s="24" t="s">
        <v>2042</v>
      </c>
      <c r="K10" s="41" t="s">
        <v>1551</v>
      </c>
    </row>
    <row r="11" spans="1:11" ht="22.2" customHeight="1" x14ac:dyDescent="0.25">
      <c r="A11" s="15">
        <v>8</v>
      </c>
      <c r="B11" s="15" t="s">
        <v>1834</v>
      </c>
      <c r="C11" s="15" t="s">
        <v>1791</v>
      </c>
      <c r="D11" s="33">
        <v>27324805</v>
      </c>
      <c r="E11" s="15"/>
      <c r="F11" s="33">
        <f t="shared" si="0"/>
        <v>27324805</v>
      </c>
      <c r="G11" s="34"/>
      <c r="H11" s="34"/>
      <c r="I11" s="34"/>
      <c r="J11" s="24" t="s">
        <v>2042</v>
      </c>
      <c r="K11" s="41" t="s">
        <v>1538</v>
      </c>
    </row>
    <row r="12" spans="1:11" ht="22.2" customHeight="1" x14ac:dyDescent="0.25">
      <c r="A12" s="15">
        <v>9</v>
      </c>
      <c r="B12" s="15" t="s">
        <v>1835</v>
      </c>
      <c r="C12" s="15" t="s">
        <v>1537</v>
      </c>
      <c r="D12" s="33">
        <v>3300619</v>
      </c>
      <c r="E12" s="34">
        <v>2469381</v>
      </c>
      <c r="F12" s="33">
        <f t="shared" si="0"/>
        <v>5770000</v>
      </c>
      <c r="G12" s="15"/>
      <c r="H12" s="15"/>
      <c r="I12" s="15"/>
      <c r="J12" s="24" t="s">
        <v>2042</v>
      </c>
      <c r="K12" s="36" t="s">
        <v>1643</v>
      </c>
    </row>
    <row r="13" spans="1:11" ht="22.2" customHeight="1" x14ac:dyDescent="0.25">
      <c r="A13" s="15">
        <v>10</v>
      </c>
      <c r="B13" s="15" t="s">
        <v>1836</v>
      </c>
      <c r="C13" s="15" t="s">
        <v>1826</v>
      </c>
      <c r="D13" s="33">
        <v>1342457</v>
      </c>
      <c r="E13" s="15">
        <f>F13-D13</f>
        <v>69512.189999999944</v>
      </c>
      <c r="F13" s="33">
        <v>1411969.19</v>
      </c>
      <c r="G13" s="34">
        <v>1342457</v>
      </c>
      <c r="H13" s="34">
        <v>5002.0315616438356</v>
      </c>
      <c r="I13" s="34">
        <f>G13+H13</f>
        <v>1347459.0315616438</v>
      </c>
      <c r="J13" s="24" t="s">
        <v>1561</v>
      </c>
      <c r="K13" s="41"/>
    </row>
    <row r="14" spans="1:11" ht="22.2" customHeight="1" x14ac:dyDescent="0.25">
      <c r="A14" s="15">
        <v>11</v>
      </c>
      <c r="B14" s="15" t="s">
        <v>2043</v>
      </c>
      <c r="C14" s="15" t="s">
        <v>1898</v>
      </c>
      <c r="D14" s="33">
        <v>95522</v>
      </c>
      <c r="E14" s="15"/>
      <c r="F14" s="33"/>
      <c r="G14" s="34"/>
      <c r="H14" s="34"/>
      <c r="I14" s="34"/>
      <c r="J14" s="24" t="s">
        <v>2042</v>
      </c>
      <c r="K14" s="36" t="s">
        <v>1897</v>
      </c>
    </row>
    <row r="15" spans="1:11" ht="19.5" customHeight="1" x14ac:dyDescent="0.25">
      <c r="A15" s="3"/>
      <c r="B15" s="3"/>
      <c r="C15" s="3"/>
      <c r="D15" s="38"/>
      <c r="E15" s="3"/>
      <c r="F15" s="38"/>
      <c r="G15" s="38"/>
      <c r="H15" s="3"/>
      <c r="I15" s="38"/>
      <c r="J15" s="3"/>
      <c r="K15" s="3"/>
    </row>
    <row r="17" spans="4:6" ht="22.2" customHeight="1" x14ac:dyDescent="0.25"/>
    <row r="18" spans="4:6" ht="22.2" customHeight="1" x14ac:dyDescent="0.25"/>
    <row r="19" spans="4:6" ht="22.2" customHeight="1" x14ac:dyDescent="0.25"/>
    <row r="20" spans="4:6" ht="22.2" customHeight="1" x14ac:dyDescent="0.25"/>
    <row r="21" spans="4:6" ht="22.2" customHeight="1" x14ac:dyDescent="0.25"/>
    <row r="22" spans="4:6" ht="22.2" customHeight="1" x14ac:dyDescent="0.25"/>
    <row r="23" spans="4:6" ht="22.2" customHeight="1" x14ac:dyDescent="0.25"/>
    <row r="24" spans="4:6" ht="22.2" customHeight="1" x14ac:dyDescent="0.25"/>
    <row r="25" spans="4:6" ht="22.2" customHeight="1" x14ac:dyDescent="0.25"/>
    <row r="26" spans="4:6" ht="22.2" customHeight="1" x14ac:dyDescent="0.25"/>
    <row r="27" spans="4:6" ht="22.2" customHeight="1" x14ac:dyDescent="0.25"/>
    <row r="28" spans="4:6" x14ac:dyDescent="0.25">
      <c r="D28" s="37">
        <f>SUM(D17:D27)</f>
        <v>0</v>
      </c>
      <c r="F28" s="37">
        <f>SUM(F17:F27)</f>
        <v>0</v>
      </c>
    </row>
  </sheetData>
  <mergeCells count="3">
    <mergeCell ref="D2:F2"/>
    <mergeCell ref="G2:I2"/>
    <mergeCell ref="D1:I1"/>
  </mergeCells>
  <conditionalFormatting sqref="B2:B3">
    <cfRule type="duplicateValues" dxfId="20" priority="2"/>
  </conditionalFormatting>
  <conditionalFormatting sqref="C2:C3">
    <cfRule type="duplicateValues" dxfId="19" priority="1"/>
  </conditionalFormatting>
  <hyperlinks>
    <hyperlink ref="K9" r:id="rId1" display="caftab003@gmail.com" xr:uid="{00000000-0004-0000-0100-000000000000}"/>
    <hyperlink ref="K12" r:id="rId2" xr:uid="{00000000-0004-0000-0100-000001000000}"/>
    <hyperlink ref="K14" r:id="rId3" xr:uid="{00000000-0004-0000-0100-000002000000}"/>
  </hyperlinks>
  <pageMargins left="0.7" right="0.7" top="0.75" bottom="0.75" header="0.3" footer="0.3"/>
  <pageSetup paperSize="9" scale="67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view="pageBreakPreview" topLeftCell="A3" zoomScaleSheetLayoutView="100" workbookViewId="0">
      <selection activeCell="D8" sqref="D8"/>
    </sheetView>
  </sheetViews>
  <sheetFormatPr defaultColWidth="8.69921875" defaultRowHeight="13.8" x14ac:dyDescent="0.25"/>
  <cols>
    <col min="1" max="1" width="5" bestFit="1" customWidth="1"/>
    <col min="2" max="2" width="13.19921875" bestFit="1" customWidth="1"/>
    <col min="3" max="3" width="21.19921875" bestFit="1" customWidth="1"/>
    <col min="4" max="4" width="27.69921875" customWidth="1"/>
    <col min="5" max="5" width="10" customWidth="1"/>
    <col min="6" max="6" width="9.19921875" customWidth="1"/>
    <col min="7" max="7" width="10.19921875" customWidth="1"/>
    <col min="8" max="8" width="12.5" customWidth="1"/>
    <col min="9" max="9" width="8.69921875" bestFit="1" customWidth="1"/>
    <col min="10" max="10" width="10.19921875" customWidth="1"/>
    <col min="11" max="11" width="9.19921875" customWidth="1"/>
    <col min="12" max="12" width="38.69921875" customWidth="1"/>
    <col min="13" max="13" width="38.19921875" customWidth="1"/>
    <col min="14" max="14" width="20.19921875" customWidth="1"/>
  </cols>
  <sheetData>
    <row r="1" spans="1:14" ht="20.25" customHeight="1" x14ac:dyDescent="0.25">
      <c r="E1" s="140" t="s">
        <v>1795</v>
      </c>
      <c r="F1" s="140"/>
      <c r="G1" s="140"/>
      <c r="H1" s="140"/>
      <c r="I1" s="140"/>
      <c r="J1" s="140"/>
      <c r="K1" s="140"/>
    </row>
    <row r="2" spans="1:14" ht="21.75" customHeight="1" x14ac:dyDescent="0.25">
      <c r="A2" s="4"/>
      <c r="B2" s="4"/>
      <c r="C2" s="5"/>
      <c r="D2" s="5"/>
      <c r="E2" s="139" t="s">
        <v>1868</v>
      </c>
      <c r="F2" s="139"/>
      <c r="G2" s="139"/>
      <c r="H2" s="139" t="s">
        <v>1866</v>
      </c>
      <c r="I2" s="139"/>
      <c r="J2" s="139"/>
      <c r="K2" s="6"/>
      <c r="L2" s="7"/>
      <c r="M2" s="30"/>
      <c r="N2" s="30"/>
    </row>
    <row r="3" spans="1:14" ht="66" customHeight="1" x14ac:dyDescent="0.25">
      <c r="A3" s="8" t="s">
        <v>349</v>
      </c>
      <c r="B3" s="8" t="s">
        <v>350</v>
      </c>
      <c r="C3" s="9" t="s">
        <v>1792</v>
      </c>
      <c r="D3" s="9" t="s">
        <v>1536</v>
      </c>
      <c r="E3" s="10" t="s">
        <v>356</v>
      </c>
      <c r="F3" s="10" t="s">
        <v>357</v>
      </c>
      <c r="G3" s="10" t="s">
        <v>353</v>
      </c>
      <c r="H3" s="10" t="s">
        <v>358</v>
      </c>
      <c r="I3" s="10" t="s">
        <v>352</v>
      </c>
      <c r="J3" s="10" t="s">
        <v>359</v>
      </c>
      <c r="K3" s="10" t="s">
        <v>332</v>
      </c>
      <c r="L3" s="11" t="s">
        <v>354</v>
      </c>
      <c r="M3" s="11" t="s">
        <v>360</v>
      </c>
      <c r="N3" s="11" t="s">
        <v>361</v>
      </c>
    </row>
    <row r="4" spans="1:14" ht="22.2" customHeight="1" x14ac:dyDescent="0.25">
      <c r="A4" s="32">
        <v>1</v>
      </c>
      <c r="B4" s="24"/>
      <c r="C4" s="20" t="s">
        <v>1793</v>
      </c>
      <c r="D4" s="20" t="s">
        <v>1552</v>
      </c>
      <c r="E4" s="21">
        <v>459643</v>
      </c>
      <c r="F4" s="21">
        <v>0</v>
      </c>
      <c r="G4" s="21">
        <f>E4+F4</f>
        <v>459643</v>
      </c>
      <c r="H4" s="21"/>
      <c r="I4" s="21"/>
      <c r="J4" s="18"/>
      <c r="K4" s="22"/>
      <c r="L4" s="24" t="s">
        <v>2042</v>
      </c>
      <c r="M4" s="31" t="s">
        <v>1553</v>
      </c>
      <c r="N4" s="15"/>
    </row>
    <row r="5" spans="1:14" ht="22.2" customHeight="1" x14ac:dyDescent="0.25">
      <c r="A5" s="32">
        <v>2</v>
      </c>
      <c r="B5" s="24"/>
      <c r="C5" s="20" t="s">
        <v>1794</v>
      </c>
      <c r="D5" s="20" t="s">
        <v>1554</v>
      </c>
      <c r="E5" s="21">
        <v>441000</v>
      </c>
      <c r="F5" s="21">
        <v>135240</v>
      </c>
      <c r="G5" s="21">
        <f>E5+F5</f>
        <v>576240</v>
      </c>
      <c r="H5" s="21"/>
      <c r="I5" s="21"/>
      <c r="J5" s="18"/>
      <c r="K5" s="22"/>
      <c r="L5" s="24" t="s">
        <v>2042</v>
      </c>
      <c r="M5" s="31" t="s">
        <v>1555</v>
      </c>
      <c r="N5" s="15"/>
    </row>
    <row r="6" spans="1:14" ht="22.2" customHeight="1" x14ac:dyDescent="0.25">
      <c r="A6" s="32">
        <v>3</v>
      </c>
      <c r="B6" s="24"/>
      <c r="C6" s="20" t="s">
        <v>1932</v>
      </c>
      <c r="D6" s="20" t="s">
        <v>1821</v>
      </c>
      <c r="E6" s="21">
        <v>2251116</v>
      </c>
      <c r="F6" s="21">
        <v>0</v>
      </c>
      <c r="G6" s="21">
        <f>E6+F6</f>
        <v>2251116</v>
      </c>
      <c r="H6" s="21"/>
      <c r="I6" s="21"/>
      <c r="J6" s="18"/>
      <c r="K6" s="22"/>
      <c r="L6" s="24" t="s">
        <v>2042</v>
      </c>
      <c r="M6" s="31" t="s">
        <v>1822</v>
      </c>
      <c r="N6" s="15">
        <v>9958344337</v>
      </c>
    </row>
    <row r="7" spans="1:14" ht="22.2" customHeight="1" x14ac:dyDescent="0.25">
      <c r="A7" s="32">
        <v>4</v>
      </c>
      <c r="B7" s="24"/>
      <c r="C7" s="20" t="s">
        <v>1933</v>
      </c>
      <c r="D7" s="20" t="s">
        <v>1894</v>
      </c>
      <c r="E7" s="21">
        <f>25000*24</f>
        <v>600000</v>
      </c>
      <c r="F7" s="21">
        <v>0</v>
      </c>
      <c r="G7" s="21">
        <f t="shared" ref="G7:G8" si="0">E7+F7</f>
        <v>600000</v>
      </c>
      <c r="H7" s="21"/>
      <c r="I7" s="21"/>
      <c r="J7" s="18"/>
      <c r="K7" s="22"/>
      <c r="L7" s="24" t="s">
        <v>2042</v>
      </c>
      <c r="M7" s="31" t="s">
        <v>1896</v>
      </c>
      <c r="N7" s="15">
        <v>9560876759</v>
      </c>
    </row>
    <row r="8" spans="1:14" ht="28.8" x14ac:dyDescent="0.25">
      <c r="A8" s="32">
        <v>5</v>
      </c>
      <c r="B8" s="24"/>
      <c r="C8" s="28" t="s">
        <v>1934</v>
      </c>
      <c r="D8" s="20" t="s">
        <v>1936</v>
      </c>
      <c r="E8" s="21">
        <v>838868</v>
      </c>
      <c r="F8" s="21">
        <v>0</v>
      </c>
      <c r="G8" s="21">
        <f t="shared" si="0"/>
        <v>838868</v>
      </c>
      <c r="H8" s="21"/>
      <c r="I8" s="21"/>
      <c r="J8" s="18"/>
      <c r="K8" s="22"/>
      <c r="L8" s="24" t="s">
        <v>2042</v>
      </c>
      <c r="M8" s="31" t="s">
        <v>1935</v>
      </c>
      <c r="N8" s="15">
        <v>7678350803</v>
      </c>
    </row>
    <row r="9" spans="1:14" ht="22.2" customHeight="1" x14ac:dyDescent="0.25"/>
    <row r="10" spans="1:14" ht="22.2" customHeight="1" x14ac:dyDescent="0.25"/>
    <row r="11" spans="1:14" ht="22.2" customHeight="1" x14ac:dyDescent="0.25"/>
    <row r="12" spans="1:14" ht="22.2" customHeight="1" x14ac:dyDescent="0.25"/>
    <row r="13" spans="1:14" ht="22.2" customHeight="1" x14ac:dyDescent="0.25"/>
    <row r="14" spans="1:14" ht="22.2" customHeight="1" x14ac:dyDescent="0.25"/>
    <row r="15" spans="1:14" ht="22.2" customHeight="1" x14ac:dyDescent="0.25"/>
    <row r="16" spans="1:14" ht="22.2" customHeight="1" x14ac:dyDescent="0.25"/>
    <row r="17" ht="22.2" customHeight="1" x14ac:dyDescent="0.25"/>
    <row r="18" ht="22.2" customHeight="1" x14ac:dyDescent="0.25"/>
    <row r="19" ht="22.2" customHeight="1" x14ac:dyDescent="0.25"/>
    <row r="20" ht="22.2" customHeight="1" x14ac:dyDescent="0.25"/>
    <row r="21" ht="22.2" customHeight="1" x14ac:dyDescent="0.25"/>
    <row r="22" ht="22.2" customHeight="1" x14ac:dyDescent="0.25"/>
  </sheetData>
  <mergeCells count="3">
    <mergeCell ref="E2:G2"/>
    <mergeCell ref="H2:J2"/>
    <mergeCell ref="E1:K1"/>
  </mergeCells>
  <conditionalFormatting sqref="B2:B4">
    <cfRule type="duplicateValues" dxfId="18" priority="9"/>
  </conditionalFormatting>
  <conditionalFormatting sqref="B5">
    <cfRule type="duplicateValues" dxfId="17" priority="6"/>
  </conditionalFormatting>
  <conditionalFormatting sqref="B6:B8">
    <cfRule type="duplicateValues" dxfId="16" priority="3"/>
  </conditionalFormatting>
  <conditionalFormatting sqref="C2:C4">
    <cfRule type="duplicateValues" dxfId="15" priority="7"/>
  </conditionalFormatting>
  <conditionalFormatting sqref="C5">
    <cfRule type="duplicateValues" dxfId="14" priority="4"/>
  </conditionalFormatting>
  <conditionalFormatting sqref="C6:C8">
    <cfRule type="duplicateValues" dxfId="13" priority="1"/>
  </conditionalFormatting>
  <conditionalFormatting sqref="D2:D4">
    <cfRule type="duplicateValues" dxfId="12" priority="8"/>
  </conditionalFormatting>
  <conditionalFormatting sqref="D5">
    <cfRule type="duplicateValues" dxfId="11" priority="5"/>
  </conditionalFormatting>
  <conditionalFormatting sqref="D6:D8">
    <cfRule type="duplicateValues" dxfId="10" priority="2"/>
  </conditionalFormatting>
  <hyperlinks>
    <hyperlink ref="M4" r:id="rId1" xr:uid="{00000000-0004-0000-0200-000000000000}"/>
    <hyperlink ref="M6" r:id="rId2" xr:uid="{00000000-0004-0000-0200-000001000000}"/>
    <hyperlink ref="M7" r:id="rId3" xr:uid="{00000000-0004-0000-0200-000002000000}"/>
    <hyperlink ref="M8" r:id="rId4" xr:uid="{00000000-0004-0000-0200-000003000000}"/>
  </hyperlinks>
  <pageMargins left="0.7" right="0.7" top="0.75" bottom="0.75" header="0.3" footer="0.3"/>
  <pageSetup paperSize="9" scale="34" fitToHeight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"/>
  <sheetViews>
    <sheetView view="pageBreakPreview" zoomScaleSheetLayoutView="100" workbookViewId="0"/>
  </sheetViews>
  <sheetFormatPr defaultColWidth="8.69921875" defaultRowHeight="13.8" x14ac:dyDescent="0.25"/>
  <cols>
    <col min="1" max="1" width="5.69921875" customWidth="1"/>
    <col min="2" max="2" width="12.69921875" customWidth="1"/>
    <col min="3" max="3" width="27" customWidth="1"/>
    <col min="4" max="4" width="13.19921875" customWidth="1"/>
    <col min="5" max="5" width="13.69921875" customWidth="1"/>
    <col min="6" max="6" width="12.69921875" customWidth="1"/>
    <col min="7" max="7" width="12.5" customWidth="1"/>
    <col min="8" max="8" width="9.3984375" bestFit="1" customWidth="1"/>
    <col min="9" max="9" width="10.09765625" bestFit="1" customWidth="1"/>
    <col min="10" max="10" width="10.3984375" bestFit="1" customWidth="1"/>
    <col min="11" max="11" width="12.69921875" customWidth="1"/>
    <col min="12" max="12" width="26.69921875" customWidth="1"/>
    <col min="13" max="13" width="14.69921875" bestFit="1" customWidth="1"/>
  </cols>
  <sheetData>
    <row r="2" spans="1:13" ht="14.4" x14ac:dyDescent="0.25">
      <c r="A2" s="15"/>
      <c r="B2" s="15"/>
      <c r="C2" s="54"/>
      <c r="D2" s="141" t="s">
        <v>1869</v>
      </c>
      <c r="E2" s="141"/>
      <c r="F2" s="141"/>
      <c r="G2" s="141" t="s">
        <v>1866</v>
      </c>
      <c r="H2" s="141"/>
      <c r="I2" s="141"/>
      <c r="J2" s="55"/>
      <c r="K2" s="56"/>
      <c r="L2" s="56"/>
      <c r="M2" s="57"/>
    </row>
    <row r="3" spans="1:13" ht="43.2" x14ac:dyDescent="0.25">
      <c r="A3" s="8" t="s">
        <v>349</v>
      </c>
      <c r="B3" s="8" t="s">
        <v>350</v>
      </c>
      <c r="C3" s="9" t="s">
        <v>1618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0" t="s">
        <v>332</v>
      </c>
      <c r="K3" s="11" t="s">
        <v>354</v>
      </c>
      <c r="L3" s="11" t="s">
        <v>360</v>
      </c>
      <c r="M3" s="10" t="s">
        <v>2059</v>
      </c>
    </row>
    <row r="4" spans="1:13" ht="37.5" customHeight="1" x14ac:dyDescent="0.25">
      <c r="A4" s="15">
        <v>1</v>
      </c>
      <c r="B4" s="15"/>
      <c r="C4" s="24" t="s">
        <v>1556</v>
      </c>
      <c r="D4" s="33">
        <v>49069699</v>
      </c>
      <c r="E4" s="15"/>
      <c r="F4" s="33">
        <f>D4+E4</f>
        <v>49069699</v>
      </c>
      <c r="G4" s="15"/>
      <c r="H4" s="15"/>
      <c r="I4" s="15"/>
      <c r="J4" s="35"/>
      <c r="K4" s="15" t="s">
        <v>2042</v>
      </c>
      <c r="L4" s="41" t="s">
        <v>1557</v>
      </c>
      <c r="M4" s="57"/>
    </row>
    <row r="5" spans="1:13" s="1" customFormat="1" ht="34.5" customHeight="1" x14ac:dyDescent="0.25">
      <c r="A5" s="26">
        <v>2</v>
      </c>
      <c r="B5" s="19"/>
      <c r="C5" s="15" t="s">
        <v>331</v>
      </c>
      <c r="D5" s="20" t="s">
        <v>571</v>
      </c>
      <c r="E5" s="39">
        <v>1534098</v>
      </c>
      <c r="F5" s="21">
        <v>2315879.2599999998</v>
      </c>
      <c r="G5" s="21">
        <f>E5+F5</f>
        <v>3849977.26</v>
      </c>
      <c r="H5" s="21">
        <v>1518431</v>
      </c>
      <c r="I5" s="21">
        <v>1020853</v>
      </c>
      <c r="J5" s="21">
        <f>H5+I5</f>
        <v>2539284</v>
      </c>
      <c r="K5" s="25" t="s">
        <v>1561</v>
      </c>
      <c r="L5" s="16" t="s">
        <v>1092</v>
      </c>
      <c r="M5" s="15" t="s">
        <v>1659</v>
      </c>
    </row>
  </sheetData>
  <mergeCells count="2">
    <mergeCell ref="D2:F2"/>
    <mergeCell ref="G2:I2"/>
  </mergeCells>
  <conditionalFormatting sqref="B2:B3">
    <cfRule type="duplicateValues" dxfId="9" priority="3"/>
  </conditionalFormatting>
  <conditionalFormatting sqref="B5">
    <cfRule type="duplicateValues" dxfId="8" priority="1"/>
  </conditionalFormatting>
  <conditionalFormatting sqref="C2:C3">
    <cfRule type="duplicateValues" dxfId="7" priority="2"/>
  </conditionalFormatting>
  <hyperlinks>
    <hyperlink ref="L4" r:id="rId1" xr:uid="{00000000-0004-0000-0300-000000000000}"/>
  </hyperlinks>
  <pageMargins left="0.7" right="0.7" top="0.75" bottom="0.75" header="0.3" footer="0.3"/>
  <pageSetup paperSize="5" scale="43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V4"/>
  <sheetViews>
    <sheetView view="pageBreakPreview" zoomScale="60" workbookViewId="0">
      <selection activeCell="A5" sqref="A5"/>
    </sheetView>
  </sheetViews>
  <sheetFormatPr defaultColWidth="8.69921875" defaultRowHeight="13.8" x14ac:dyDescent="0.25"/>
  <cols>
    <col min="1" max="1" width="5" bestFit="1" customWidth="1"/>
    <col min="2" max="2" width="13.19921875" customWidth="1"/>
    <col min="3" max="3" width="27.69921875" customWidth="1"/>
    <col min="4" max="4" width="14" customWidth="1"/>
    <col min="5" max="5" width="10.69921875" customWidth="1"/>
    <col min="6" max="9" width="10.19921875" customWidth="1"/>
    <col min="10" max="10" width="9.19921875" customWidth="1"/>
    <col min="11" max="11" width="38.69921875" customWidth="1"/>
    <col min="12" max="12" width="38.19921875" customWidth="1"/>
    <col min="13" max="13" width="20.19921875" customWidth="1"/>
    <col min="14" max="14" width="50.5" customWidth="1"/>
    <col min="15" max="15" width="45.69921875" customWidth="1"/>
    <col min="16" max="16" width="9.5" customWidth="1"/>
    <col min="17" max="17" width="54.69921875" customWidth="1"/>
    <col min="18" max="18" width="9" customWidth="1"/>
    <col min="20" max="20" width="14.59765625" customWidth="1"/>
  </cols>
  <sheetData>
    <row r="2" spans="1:22" ht="14.4" x14ac:dyDescent="0.25">
      <c r="D2" s="142" t="s">
        <v>1846</v>
      </c>
      <c r="E2" s="142"/>
      <c r="F2" s="142"/>
      <c r="G2" s="142" t="s">
        <v>355</v>
      </c>
      <c r="H2" s="142"/>
      <c r="I2" s="142"/>
    </row>
    <row r="3" spans="1:22" ht="79.2" customHeight="1" x14ac:dyDescent="0.25">
      <c r="A3" s="12" t="s">
        <v>349</v>
      </c>
      <c r="B3" s="12" t="s">
        <v>350</v>
      </c>
      <c r="C3" s="13" t="s">
        <v>1536</v>
      </c>
      <c r="D3" s="13" t="s">
        <v>356</v>
      </c>
      <c r="E3" s="13" t="s">
        <v>357</v>
      </c>
      <c r="F3" s="13" t="s">
        <v>353</v>
      </c>
      <c r="G3" s="13" t="s">
        <v>358</v>
      </c>
      <c r="H3" s="13" t="s">
        <v>352</v>
      </c>
      <c r="I3" s="13" t="s">
        <v>359</v>
      </c>
      <c r="J3" s="13" t="s">
        <v>332</v>
      </c>
      <c r="K3" s="14" t="s">
        <v>354</v>
      </c>
      <c r="L3" s="14" t="s">
        <v>360</v>
      </c>
      <c r="M3" s="14" t="s">
        <v>361</v>
      </c>
      <c r="N3" s="14" t="s">
        <v>1584</v>
      </c>
      <c r="O3" s="13" t="s">
        <v>1656</v>
      </c>
      <c r="P3" s="13" t="s">
        <v>1746</v>
      </c>
      <c r="Q3" s="13" t="s">
        <v>1657</v>
      </c>
      <c r="R3" s="13" t="s">
        <v>1813</v>
      </c>
    </row>
    <row r="4" spans="1:22" s="1" customFormat="1" ht="38.25" customHeight="1" x14ac:dyDescent="0.25">
      <c r="A4" s="26">
        <v>1</v>
      </c>
      <c r="B4" s="27"/>
      <c r="C4" s="29"/>
      <c r="D4" s="21"/>
      <c r="E4" s="21"/>
      <c r="F4" s="21"/>
      <c r="G4" s="21"/>
      <c r="H4" s="18"/>
      <c r="I4" s="18"/>
      <c r="J4" s="22"/>
      <c r="K4" s="16"/>
      <c r="L4" s="15"/>
      <c r="M4" s="15"/>
      <c r="N4" s="15"/>
      <c r="O4" s="16"/>
      <c r="P4" s="17"/>
      <c r="Q4" s="16"/>
      <c r="R4" s="16"/>
      <c r="S4" s="2"/>
      <c r="T4" s="17"/>
      <c r="V4" s="16"/>
    </row>
  </sheetData>
  <mergeCells count="2">
    <mergeCell ref="D2:F2"/>
    <mergeCell ref="G2:I2"/>
  </mergeCells>
  <conditionalFormatting sqref="B3">
    <cfRule type="duplicateValues" dxfId="6" priority="14"/>
  </conditionalFormatting>
  <conditionalFormatting sqref="B4">
    <cfRule type="duplicateValues" dxfId="5" priority="10"/>
  </conditionalFormatting>
  <conditionalFormatting sqref="C3">
    <cfRule type="duplicateValues" dxfId="4" priority="13"/>
  </conditionalFormatting>
  <conditionalFormatting sqref="C4">
    <cfRule type="duplicateValues" dxfId="3" priority="5"/>
    <cfRule type="duplicateValues" dxfId="2" priority="9"/>
  </conditionalFormatting>
  <conditionalFormatting sqref="O3 Q3:R3">
    <cfRule type="duplicateValues" dxfId="1" priority="16"/>
  </conditionalFormatting>
  <conditionalFormatting sqref="P3">
    <cfRule type="duplicateValues" dxfId="0" priority="15"/>
  </conditionalFormatting>
  <pageMargins left="0.7" right="0.7" top="0.75" bottom="0.75" header="0.3" footer="0.3"/>
  <pageSetup paperSize="5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Home Buyers</vt:lpstr>
      <vt:lpstr>Operational Creditors</vt:lpstr>
      <vt:lpstr>Form-D Employees</vt:lpstr>
      <vt:lpstr>Other Creditors</vt:lpstr>
      <vt:lpstr>Financial Creditors</vt:lpstr>
      <vt:lpstr>'Financial Creditors'!Print_Area</vt:lpstr>
      <vt:lpstr>'Form-D Employees'!Print_Area</vt:lpstr>
      <vt:lpstr>'Home Buyers'!Print_Area</vt:lpstr>
      <vt:lpstr>'Operational Creditors'!Print_Area</vt:lpstr>
      <vt:lpstr>'Other Creditors'!Print_Area</vt:lpstr>
      <vt:lpstr>'Home Buyers'!Print_Titles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aamitkgupta</dc:creator>
  <cp:lastModifiedBy>YOGESH MITTAL</cp:lastModifiedBy>
  <cp:lastPrinted>2024-11-20T06:45:14Z</cp:lastPrinted>
  <dcterms:created xsi:type="dcterms:W3CDTF">2020-10-20T20:58:26Z</dcterms:created>
  <dcterms:modified xsi:type="dcterms:W3CDTF">2025-10-11T10:27:57Z</dcterms:modified>
</cp:coreProperties>
</file>